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eja\Desktop\Polugodišni izv. o izvršenju\"/>
    </mc:Choice>
  </mc:AlternateContent>
  <xr:revisionPtr revIDLastSave="0" documentId="13_ncr:1_{FAEA09B7-4B55-46DA-87F7-15D8A75EACE9}" xr6:coauthVersionLast="47" xr6:coauthVersionMax="47" xr10:uidLastSave="{00000000-0000-0000-0000-000000000000}"/>
  <bookViews>
    <workbookView xWindow="-120" yWindow="-120" windowWidth="29040" windowHeight="15720" firstSheet="2" activeTab="5" xr2:uid="{82D902A0-4D4C-4546-BBFF-321ABAE21888}"/>
  </bookViews>
  <sheets>
    <sheet name="SAŽETAK-OPĆI DIO" sheetId="1" r:id="rId1"/>
    <sheet name="IZV. PREMA EKONOMSKOJ KLASIFIKA" sheetId="2" r:id="rId2"/>
    <sheet name="IZV. PREMA IZVORIMA FINANCIRANJ" sheetId="3" r:id="rId3"/>
    <sheet name="IZV. PREMA FUNKCIJSKOJ KLASIFIK" sheetId="4" r:id="rId4"/>
    <sheet name="RAČUN FINANCIRANJA" sheetId="5" r:id="rId5"/>
    <sheet name="POSEBNI DIO IZVJEŠTAJA" sheetId="6" r:id="rId6"/>
    <sheet name="List5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" l="1"/>
  <c r="C6" i="6" s="1"/>
  <c r="C5" i="6" s="1"/>
  <c r="C4" i="6" s="1"/>
  <c r="C10" i="4"/>
  <c r="C15" i="4"/>
  <c r="C25" i="4"/>
  <c r="C18" i="4"/>
  <c r="C11" i="4"/>
  <c r="C55" i="3"/>
  <c r="C43" i="3"/>
  <c r="C70" i="3"/>
  <c r="C67" i="3" s="1"/>
  <c r="C68" i="3"/>
  <c r="C64" i="3"/>
  <c r="C62" i="3"/>
  <c r="C36" i="3"/>
  <c r="C35" i="3" s="1"/>
  <c r="D28" i="3"/>
  <c r="D27" i="3" s="1"/>
  <c r="C19" i="3"/>
  <c r="C16" i="3"/>
  <c r="C6" i="3"/>
  <c r="C28" i="3"/>
  <c r="C27" i="3" s="1"/>
  <c r="C26" i="3" s="1"/>
  <c r="C103" i="2"/>
  <c r="C38" i="2"/>
  <c r="D38" i="2"/>
  <c r="C17" i="4" l="1"/>
  <c r="C9" i="4" s="1"/>
  <c r="C8" i="4" s="1"/>
  <c r="C7" i="4" s="1"/>
  <c r="C6" i="4" s="1"/>
  <c r="C5" i="4" s="1"/>
  <c r="C5" i="3"/>
  <c r="C34" i="3" s="1"/>
  <c r="C75" i="3" l="1"/>
  <c r="F11" i="6" l="1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9" i="6"/>
  <c r="F40" i="6"/>
  <c r="F41" i="6"/>
  <c r="F42" i="6"/>
  <c r="F43" i="6"/>
  <c r="F44" i="6"/>
  <c r="F45" i="6"/>
  <c r="F47" i="6"/>
  <c r="F48" i="6"/>
  <c r="F49" i="6"/>
  <c r="F50" i="6"/>
  <c r="F51" i="6"/>
  <c r="F53" i="6"/>
  <c r="F60" i="6"/>
  <c r="F61" i="6"/>
  <c r="F62" i="6"/>
  <c r="F63" i="6"/>
  <c r="F65" i="6"/>
  <c r="F66" i="6"/>
  <c r="F67" i="6"/>
  <c r="F68" i="6"/>
  <c r="F69" i="6"/>
  <c r="F70" i="6"/>
  <c r="F71" i="6"/>
  <c r="F72" i="6"/>
  <c r="F74" i="6"/>
  <c r="F75" i="6"/>
  <c r="F77" i="6"/>
  <c r="F78" i="6"/>
  <c r="F79" i="6"/>
  <c r="F82" i="6"/>
  <c r="F83" i="6"/>
  <c r="F84" i="6"/>
  <c r="F85" i="6"/>
  <c r="F92" i="6"/>
  <c r="F93" i="6"/>
  <c r="F94" i="6"/>
  <c r="F97" i="6"/>
  <c r="F98" i="6"/>
  <c r="F99" i="6"/>
  <c r="F104" i="6"/>
  <c r="F105" i="6"/>
  <c r="F106" i="6"/>
  <c r="F107" i="6"/>
  <c r="F108" i="6"/>
  <c r="F117" i="6"/>
  <c r="F118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7" i="6"/>
  <c r="F138" i="6"/>
  <c r="F139" i="6"/>
  <c r="F140" i="6"/>
  <c r="F141" i="6"/>
  <c r="F142" i="6"/>
  <c r="F143" i="6"/>
  <c r="F144" i="6"/>
  <c r="F145" i="6"/>
  <c r="F146" i="6"/>
  <c r="F147" i="6"/>
  <c r="F150" i="6"/>
  <c r="F151" i="6"/>
  <c r="F152" i="6"/>
  <c r="F153" i="6"/>
  <c r="F154" i="6"/>
  <c r="F155" i="6"/>
  <c r="F157" i="6"/>
  <c r="F158" i="6"/>
  <c r="F159" i="6"/>
  <c r="F173" i="6"/>
  <c r="F174" i="6"/>
  <c r="F175" i="6"/>
  <c r="F176" i="6"/>
  <c r="F177" i="6"/>
  <c r="F178" i="6"/>
  <c r="F179" i="6"/>
  <c r="F180" i="6"/>
  <c r="F181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8" i="6"/>
  <c r="F221" i="6"/>
  <c r="F222" i="6"/>
  <c r="F10" i="6"/>
  <c r="F9" i="6"/>
  <c r="F8" i="6"/>
  <c r="F7" i="6"/>
  <c r="F6" i="6"/>
  <c r="F5" i="6"/>
  <c r="F4" i="6"/>
  <c r="F6" i="4" l="1"/>
  <c r="F7" i="4"/>
  <c r="F8" i="4"/>
  <c r="F9" i="4"/>
  <c r="F10" i="4"/>
  <c r="F11" i="4"/>
  <c r="F12" i="4"/>
  <c r="F13" i="4"/>
  <c r="F14" i="4"/>
  <c r="F17" i="4"/>
  <c r="F18" i="4"/>
  <c r="F19" i="4"/>
  <c r="F20" i="4"/>
  <c r="F22" i="4"/>
  <c r="F24" i="4"/>
  <c r="F25" i="4"/>
  <c r="F26" i="4"/>
  <c r="F5" i="4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34" i="3"/>
  <c r="F35" i="3"/>
  <c r="F36" i="3"/>
  <c r="F37" i="3"/>
  <c r="F39" i="3"/>
  <c r="F41" i="3"/>
  <c r="F42" i="3"/>
  <c r="F43" i="3"/>
  <c r="F44" i="3"/>
  <c r="F45" i="3"/>
  <c r="F46" i="3"/>
  <c r="F47" i="3"/>
  <c r="F48" i="3"/>
  <c r="F49" i="3"/>
  <c r="F50" i="3"/>
  <c r="F51" i="3"/>
  <c r="F55" i="3"/>
  <c r="F57" i="3"/>
  <c r="F60" i="3"/>
  <c r="F61" i="3"/>
  <c r="F64" i="3"/>
  <c r="F66" i="3"/>
  <c r="F67" i="3"/>
  <c r="F70" i="3"/>
  <c r="F72" i="3"/>
  <c r="F74" i="3"/>
  <c r="F75" i="3"/>
  <c r="F5" i="3"/>
  <c r="J10" i="1"/>
  <c r="J11" i="1"/>
  <c r="J12" i="1"/>
  <c r="J13" i="1"/>
  <c r="J14" i="1"/>
  <c r="J15" i="1"/>
  <c r="K11" i="1"/>
  <c r="K13" i="1"/>
  <c r="K14" i="1"/>
  <c r="K9" i="1"/>
  <c r="J9" i="1"/>
  <c r="G97" i="2"/>
  <c r="G18" i="2"/>
  <c r="G7" i="2"/>
  <c r="G15" i="2"/>
  <c r="G21" i="2"/>
  <c r="G27" i="2"/>
  <c r="G31" i="2"/>
  <c r="G32" i="2"/>
  <c r="G38" i="2"/>
  <c r="G39" i="2"/>
  <c r="G40" i="2"/>
  <c r="G49" i="2"/>
  <c r="G80" i="2"/>
  <c r="G90" i="2"/>
  <c r="G93" i="2"/>
  <c r="G103" i="2"/>
  <c r="G6" i="2"/>
  <c r="F7" i="2"/>
  <c r="F8" i="2"/>
  <c r="F9" i="2"/>
  <c r="F10" i="2"/>
  <c r="F11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7" i="2"/>
  <c r="F28" i="2"/>
  <c r="F29" i="2"/>
  <c r="F30" i="2"/>
  <c r="F31" i="2"/>
  <c r="F32" i="2"/>
  <c r="F33" i="2"/>
  <c r="F34" i="2"/>
  <c r="F38" i="2"/>
  <c r="F39" i="2"/>
  <c r="F40" i="2"/>
  <c r="F41" i="2"/>
  <c r="F42" i="2"/>
  <c r="F43" i="2"/>
  <c r="F44" i="2"/>
  <c r="F45" i="2"/>
  <c r="F46" i="2"/>
  <c r="F47" i="2"/>
  <c r="F49" i="2"/>
  <c r="F50" i="2"/>
  <c r="F51" i="2"/>
  <c r="F52" i="2"/>
  <c r="F53" i="2"/>
  <c r="F54" i="2"/>
  <c r="F55" i="2"/>
  <c r="F56" i="2"/>
  <c r="F57" i="2"/>
  <c r="F58" i="2"/>
  <c r="F59" i="2"/>
  <c r="F61" i="2"/>
  <c r="F62" i="2"/>
  <c r="F63" i="2"/>
  <c r="F64" i="2"/>
  <c r="F65" i="2"/>
  <c r="F66" i="2"/>
  <c r="F67" i="2"/>
  <c r="F68" i="2"/>
  <c r="F69" i="2"/>
  <c r="F70" i="2"/>
  <c r="F73" i="2"/>
  <c r="F74" i="2"/>
  <c r="F75" i="2"/>
  <c r="F76" i="2"/>
  <c r="F77" i="2"/>
  <c r="F79" i="2"/>
  <c r="F80" i="2"/>
  <c r="F81" i="2"/>
  <c r="F82" i="2"/>
  <c r="F84" i="2"/>
  <c r="F85" i="2"/>
  <c r="F86" i="2"/>
  <c r="F90" i="2"/>
  <c r="F91" i="2"/>
  <c r="F92" i="2"/>
  <c r="F93" i="2"/>
  <c r="F97" i="2"/>
  <c r="F98" i="2"/>
  <c r="F99" i="2"/>
  <c r="F101" i="2"/>
  <c r="F103" i="2"/>
  <c r="F6" i="2"/>
  <c r="I12" i="1" l="1"/>
  <c r="H12" i="1"/>
  <c r="G12" i="1"/>
  <c r="K12" i="1" s="1"/>
  <c r="F12" i="1"/>
  <c r="K10" i="1"/>
  <c r="I9" i="1"/>
  <c r="H9" i="1"/>
  <c r="G9" i="1"/>
  <c r="F9" i="1"/>
  <c r="I15" i="1" l="1"/>
  <c r="H15" i="1"/>
  <c r="G15" i="1"/>
  <c r="K15" i="1" s="1"/>
  <c r="F15" i="1"/>
  <c r="D26" i="3"/>
  <c r="D34" i="3" s="1"/>
</calcChain>
</file>

<file path=xl/sharedStrings.xml><?xml version="1.0" encoding="utf-8"?>
<sst xmlns="http://schemas.openxmlformats.org/spreadsheetml/2006/main" count="529" uniqueCount="190">
  <si>
    <t>I. OPĆI DIO</t>
  </si>
  <si>
    <t>SAŽETAK RAČUNA PRIHODA I RASHODA</t>
  </si>
  <si>
    <t xml:space="preserve">PRIJEDLOG POLUGODIŠNJEG IZVJEŠTAJA O IZVRŠENJU FINANCIJSKOG PLANA EKONOMSKO-TURISTIČKE ŠKOLE ZA 2025. GODINU </t>
  </si>
  <si>
    <t>BROJČANA OZNAKA I NAZIV</t>
  </si>
  <si>
    <t>OSTVARENJE/ IZVRŠENJE 2024.</t>
  </si>
  <si>
    <t>INDEKS</t>
  </si>
  <si>
    <t>5=4/1*100</t>
  </si>
  <si>
    <t>6=4/3*100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</si>
  <si>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</si>
  <si>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</si>
  <si>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</si>
  <si>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</si>
  <si>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</si>
  <si>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</si>
  <si>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</si>
  <si>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PLAN 2025.</t>
  </si>
  <si>
    <t>I.REBALANS 2025.</t>
  </si>
  <si>
    <t>OSTVARENJE/ IZVRŠENJE 2025.</t>
  </si>
  <si>
    <t xml:space="preserve"> SAŽETAK RAČUNA FINANCIRANJA</t>
  </si>
  <si>
    <t>8 PRIMICI OD FINANCIJSKE IMOVINE I ZADUŽIVANJA</t>
  </si>
  <si>
    <t>5 IZDACI ZA FINANCIJSKU IMOVINU I OTPLATE ZAJMOVA</t>
  </si>
  <si>
    <t>RAZLIKA PRIMITAKA I IZDATAKA</t>
  </si>
  <si>
    <t>VIŠAK/MANJAK + NETO FINANCIRANJE</t>
  </si>
  <si>
    <t xml:space="preserve">PRENESENI VIŠAK ILI PRENESENI MANJAK </t>
  </si>
  <si>
    <t>PRIJENOS VIŠKA / MANJKA IZ PRETHODNE(IH) GODINE</t>
  </si>
  <si>
    <t>VIŠAK / MANJAK IZ PRETHODNE GODINE KOJI SE RASPOREDIO/ POKRIO</t>
  </si>
  <si>
    <t>PRIJENOS VIŠKA / MANJKA U SLJEDEĆE RAZDOBLJE</t>
  </si>
  <si>
    <t>POTPIS</t>
  </si>
  <si>
    <t>POTPIS ODGOVORNE OSOBE</t>
  </si>
  <si>
    <t>PREDSJEDNIK ŠKOLSKOG ODBORA</t>
  </si>
  <si>
    <t>RAVNATELJICA</t>
  </si>
  <si>
    <t>LIDIJA MIKŠIĆ, DIPL. PEDAGOG</t>
  </si>
  <si>
    <t>MARKO ŠEGAVIĆ, PROF.</t>
  </si>
  <si>
    <t>OPĆI DIO</t>
  </si>
  <si>
    <t>IZVJEŠTAJ O PRIHODIMA I RASHODIMA PREMA EKONOMSKOJ KLASIFIKACIJI</t>
  </si>
  <si>
    <t>Brojčana oznaka i naziv računa</t>
  </si>
  <si>
    <t>A. RAČUN PRIHODA I RASHODA</t>
  </si>
  <si>
    <t>6 Prihodi poslovanja</t>
  </si>
  <si>
    <t>63 Pomoći iz inozemstva i od subjekata unutar općeg proračuna</t>
  </si>
  <si>
    <t>632 Pomoći od međunarodnih organizacija te institucija i tijela EU</t>
  </si>
  <si>
    <t>6321 Tekuće pomoći od međunarodnih organizacija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</si>
  <si>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</si>
  <si>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</si>
  <si>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</si>
  <si>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</si>
  <si>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iz državnog proračuna temeljem prijenosa EU sredstava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</si>
  <si>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</si>
  <si>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</si>
  <si>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</si>
  <si>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</si>
  <si>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</si>
  <si>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</si>
  <si>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</si>
  <si>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</si>
  <si>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</si>
  <si>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</si>
  <si>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</si>
  <si>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</si>
  <si>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</si>
  <si>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</si>
  <si>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</si>
  <si>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</si>
  <si>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</si>
  <si>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</si>
  <si>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</si>
  <si>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</si>
  <si>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9 Vlastiti izvori</t>
  </si>
  <si>
    <t>92 Rezultat poslovanja</t>
  </si>
  <si>
    <t>922 Višak/manjak prihoda</t>
  </si>
  <si>
    <t>SVEUKUPNO PRIHODI+ VIŠAK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</si>
  <si>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</si>
  <si>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</si>
  <si>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</si>
  <si>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</si>
  <si>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</si>
  <si>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</si>
  <si>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</si>
  <si>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</si>
  <si>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</si>
  <si>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</si>
  <si>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</si>
  <si>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</si>
  <si>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</si>
  <si>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</si>
  <si>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</si>
  <si>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</si>
  <si>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</si>
  <si>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</si>
  <si>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</si>
  <si>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</si>
  <si>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</si>
  <si>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</si>
  <si>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</si>
  <si>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</si>
  <si>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</si>
  <si>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</si>
  <si>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</si>
  <si>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</si>
  <si>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</si>
  <si>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</si>
  <si>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</si>
  <si>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</si>
  <si>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</si>
  <si>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</si>
  <si>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</si>
  <si>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3292 Premije osiguranja</t>
  </si>
  <si>
    <t>3293 Reprezentacija</t>
  </si>
  <si>
    <t>3294 Članarine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</si>
  <si>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</si>
  <si>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</si>
  <si>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</si>
  <si>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</si>
  <si>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</si>
  <si>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</si>
  <si>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</si>
  <si>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36 Pomoći dane u inozemstvo i unutar općeg proračuna</t>
  </si>
  <si>
    <t>369 Prijenosi između proračunskih korisnika istog proračuna</t>
  </si>
  <si>
    <t>3691 Tekući prijenosi između proračunskih korisnika istog proračuna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</si>
  <si>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</si>
  <si>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</si>
  <si>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</si>
  <si>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</si>
  <si>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</si>
  <si>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3812 Tekuće donacije u naravi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</si>
  <si>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</si>
  <si>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</si>
  <si>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</si>
  <si>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</si>
  <si>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</si>
  <si>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</si>
  <si>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</si>
  <si>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</si>
  <si>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</si>
  <si>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SVEUKUPNO RASHODI</t>
  </si>
  <si>
    <t>4227 Uređaji, strojevi i oprema za ostale namjene</t>
  </si>
  <si>
    <t>503 POMOĆI IZ NENADLEŽNIH PRORAČUNA - KORISNICI</t>
  </si>
  <si>
    <t>511 FONDOVI EU-a KORISNICI</t>
  </si>
  <si>
    <t>512 Pomoći iz državnog proračuna - plaće MZOS</t>
  </si>
  <si>
    <t>1110 OPĆI PRIHODI I PRIMICI KORISNICI</t>
  </si>
  <si>
    <t>432 PRIHODI ZA POSEBNE NAMJENE - korisnici</t>
  </si>
  <si>
    <t>03 Vlastiti prihodi</t>
  </si>
  <si>
    <t>611 Donacije</t>
  </si>
  <si>
    <t>01 Opći prihodi i primici</t>
  </si>
  <si>
    <t>05 Pomoći</t>
  </si>
  <si>
    <t>56 Fondovi EU-a</t>
  </si>
  <si>
    <t>711 Prihodi od nefinancijske imovine i nadoknade štete s osnova osiguranja</t>
  </si>
  <si>
    <t>SVEUKUPNO PRIHODI</t>
  </si>
  <si>
    <t>560 POMOĆI-FOND EU KORISNICI</t>
  </si>
  <si>
    <t>Izvještaj o izvršenju rashoda prema funkcijskoj klasifikaciji</t>
  </si>
  <si>
    <t>SVEUKUPNO RASHODI I IZDACI</t>
  </si>
  <si>
    <t>12 Upravni odjel za društvene djelatnosti</t>
  </si>
  <si>
    <t>12-31 EKONOMSKO -TURISTIČKA ŠKOLA KARLOVAC</t>
  </si>
  <si>
    <t>0 Javnost</t>
  </si>
  <si>
    <t>09 OBRAZOVANJE</t>
  </si>
  <si>
    <t>0922 Više srednjoškolsko obrazovanje</t>
  </si>
  <si>
    <t>0960 Dodatne usluge u obrazovanju</t>
  </si>
  <si>
    <t>B. RAČUN FINANCIRANJA PREMA EKONOMSKOJ KLASIFIKACIJI</t>
  </si>
  <si>
    <t>Razred/ Skupina</t>
  </si>
  <si>
    <t>Primici od financijske imovine i zaduživanja</t>
  </si>
  <si>
    <t>Primici od zaduživanja</t>
  </si>
  <si>
    <t>B. RAČUN FINANCIRANJA PREMA IZVORIMA FINANCIRANJA</t>
  </si>
  <si>
    <t>Namjenski primici od zaduživanja</t>
  </si>
  <si>
    <t>123 Zakonski standard javnih ustanova SŠ</t>
  </si>
  <si>
    <t>A100037 Odgojnoobrazovno, administrativno i tehničko osoblje</t>
  </si>
  <si>
    <t>A100037A Odgojnoobrazovno, administrativno i tehničko osoblje - POSEBNI DIO</t>
  </si>
  <si>
    <t>A100038 Operativni plan TIO - SŠ</t>
  </si>
  <si>
    <t>125 Program javnih potreba iznad standarda - vlastiti prihodi</t>
  </si>
  <si>
    <t>A100042 Javne potrebe iznad standarda-vlastiti prihodi</t>
  </si>
  <si>
    <t>141 Javne potrebe iznad zakonskog standarda SŠ</t>
  </si>
  <si>
    <t>A100078 Županijske javne potrebe SŠ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</si>
  <si>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</si>
  <si>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</si>
  <si>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</si>
  <si>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</si>
  <si>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A100163A Javne potrebe iznad standarda - EU PROJEKTI</t>
  </si>
  <si>
    <t>A100166A Prihod od financijske imovine - korisnici</t>
  </si>
  <si>
    <t>A100171A Javne potrebe iznad standarda - projekti EU-a - korisnici</t>
  </si>
  <si>
    <t>A100191A Shema školskog voća, povrća i mlijeka</t>
  </si>
  <si>
    <t>158 Pomoćnici u nastavi OŠ i SŠ (EU projekt)</t>
  </si>
  <si>
    <t>A100128 Pomoćnici u nastavi OŠ i SŠ (EU projekt)</t>
  </si>
  <si>
    <t>201 MZOS- Plaće SŠ</t>
  </si>
  <si>
    <t>A200201 MZOS- Plaće SŠ</t>
  </si>
  <si>
    <t>IZVJEŠTAJ O PRIHODIMA I RASHODIMA PREMA IZVORIMA FINANCIRANJA</t>
  </si>
  <si>
    <t>922 REZULTAT-VIŠAK/MANJAK</t>
  </si>
  <si>
    <t xml:space="preserve"> 03 Vlastiti prihodi</t>
  </si>
  <si>
    <t xml:space="preserve"> 503 POMOĆI IZ NENADLEŽNIH PRORAČUNA - KORISNICI</t>
  </si>
  <si>
    <t xml:space="preserve"> 511 FONDOVI EU-a KORISNICI</t>
  </si>
  <si>
    <t xml:space="preserve"> 560 POMOĆI-FOND EU KORISNICI</t>
  </si>
  <si>
    <t>izvor: 01 Opći prihodi i primici</t>
  </si>
  <si>
    <t>izvor: 512 Pomoći iz državnog proračuna - plaće MZOS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</si>
</sst>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Verdana"/>
      <family val="2"/>
      <charset val="238"/>
    </font>
    <font>
      <sz val="9"/>
      <name val="Verdana"/>
      <family val="2"/>
      <charset val="238"/>
    </font>
    <font>
      <sz val="1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rgb="FF0000CD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B8B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3" borderId="1" xfId="0" applyNumberFormat="1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horizontal="right" wrapText="1"/>
    </xf>
    <xf numFmtId="4" fontId="2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7" fillId="0" borderId="0" xfId="0" applyNumberFormat="1" applyFont="1"/>
    <xf numFmtId="4" fontId="2" fillId="0" borderId="0" xfId="0" quotePrefix="1" applyNumberFormat="1" applyFont="1" applyAlignment="1">
      <alignment horizontal="center" vertical="center" wrapText="1"/>
    </xf>
    <xf numFmtId="4" fontId="4" fillId="3" borderId="4" xfId="0" quotePrefix="1" applyNumberFormat="1" applyFont="1" applyFill="1" applyBorder="1" applyAlignment="1">
      <alignment horizontal="right"/>
    </xf>
    <xf numFmtId="4" fontId="3" fillId="3" borderId="1" xfId="0" quotePrefix="1" applyNumberFormat="1" applyFont="1" applyFill="1" applyBorder="1" applyAlignment="1">
      <alignment horizontal="right"/>
    </xf>
    <xf numFmtId="4" fontId="3" fillId="3" borderId="4" xfId="0" quotePrefix="1" applyNumberFormat="1" applyFont="1" applyFill="1" applyBorder="1" applyAlignment="1">
      <alignment horizontal="right"/>
    </xf>
    <xf numFmtId="0" fontId="0" fillId="0" borderId="4" xfId="0" applyBorder="1"/>
    <xf numFmtId="4" fontId="10" fillId="5" borderId="5" xfId="0" applyNumberFormat="1" applyFont="1" applyFill="1" applyBorder="1" applyAlignment="1">
      <alignment horizontal="right" wrapText="1" indent="1"/>
    </xf>
    <xf numFmtId="0" fontId="10" fillId="5" borderId="5" xfId="0" applyFont="1" applyFill="1" applyBorder="1" applyAlignment="1">
      <alignment horizontal="right" wrapText="1" indent="1"/>
    </xf>
    <xf numFmtId="0" fontId="10" fillId="5" borderId="5" xfId="0" applyFont="1" applyFill="1" applyBorder="1" applyAlignment="1">
      <alignment horizontal="left" wrapText="1" indent="1"/>
    </xf>
    <xf numFmtId="0" fontId="12" fillId="5" borderId="5" xfId="0" applyFont="1" applyFill="1" applyBorder="1" applyAlignment="1">
      <alignment horizontal="right" wrapText="1" indent="1"/>
    </xf>
    <xf numFmtId="0" fontId="12" fillId="5" borderId="5" xfId="0" applyFont="1" applyFill="1" applyBorder="1" applyAlignment="1">
      <alignment horizontal="left" wrapText="1" indent="1"/>
    </xf>
    <xf numFmtId="0" fontId="13" fillId="5" borderId="5" xfId="0" applyFont="1" applyFill="1" applyBorder="1" applyAlignment="1">
      <alignment horizontal="left" wrapText="1" indent="1"/>
    </xf>
    <xf numFmtId="4" fontId="13" fillId="5" borderId="5" xfId="0" applyNumberFormat="1" applyFont="1" applyFill="1" applyBorder="1" applyAlignment="1">
      <alignment horizontal="right" wrapText="1" indent="1"/>
    </xf>
    <xf numFmtId="0" fontId="13" fillId="5" borderId="5" xfId="0" applyFont="1" applyFill="1" applyBorder="1" applyAlignment="1">
      <alignment horizontal="right" wrapText="1" indent="1"/>
    </xf>
    <xf numFmtId="0" fontId="14" fillId="5" borderId="5" xfId="0" applyFont="1" applyFill="1" applyBorder="1" applyAlignment="1">
      <alignment horizontal="right" wrapText="1" indent="1"/>
    </xf>
    <xf numFmtId="0" fontId="11" fillId="0" borderId="4" xfId="0" applyFont="1" applyBorder="1" applyAlignment="1">
      <alignment horizontal="center" vertical="center" wrapText="1" indent="1"/>
    </xf>
    <xf numFmtId="0" fontId="10" fillId="5" borderId="4" xfId="0" applyFont="1" applyFill="1" applyBorder="1" applyAlignment="1">
      <alignment horizontal="left" wrapText="1" indent="1"/>
    </xf>
    <xf numFmtId="4" fontId="10" fillId="5" borderId="4" xfId="0" applyNumberFormat="1" applyFont="1" applyFill="1" applyBorder="1" applyAlignment="1">
      <alignment horizontal="right" wrapText="1" indent="1"/>
    </xf>
    <xf numFmtId="4" fontId="12" fillId="5" borderId="4" xfId="0" applyNumberFormat="1" applyFont="1" applyFill="1" applyBorder="1" applyAlignment="1">
      <alignment horizontal="right" wrapText="1" indent="1"/>
    </xf>
    <xf numFmtId="0" fontId="10" fillId="5" borderId="4" xfId="0" applyFont="1" applyFill="1" applyBorder="1" applyAlignment="1">
      <alignment horizontal="right" wrapText="1" indent="1"/>
    </xf>
    <xf numFmtId="0" fontId="13" fillId="5" borderId="4" xfId="0" applyFont="1" applyFill="1" applyBorder="1" applyAlignment="1">
      <alignment horizontal="left" wrapText="1" indent="1"/>
    </xf>
    <xf numFmtId="4" fontId="13" fillId="5" borderId="4" xfId="0" applyNumberFormat="1" applyFont="1" applyFill="1" applyBorder="1" applyAlignment="1">
      <alignment horizontal="right" wrapText="1" indent="1"/>
    </xf>
    <xf numFmtId="4" fontId="14" fillId="5" borderId="4" xfId="0" applyNumberFormat="1" applyFont="1" applyFill="1" applyBorder="1" applyAlignment="1">
      <alignment horizontal="right" wrapText="1" indent="1"/>
    </xf>
    <xf numFmtId="0" fontId="13" fillId="5" borderId="4" xfId="0" applyFont="1" applyFill="1" applyBorder="1" applyAlignment="1">
      <alignment horizontal="right" wrapText="1" indent="1"/>
    </xf>
    <xf numFmtId="4" fontId="3" fillId="2" borderId="4" xfId="0" applyNumberFormat="1" applyFont="1" applyFill="1" applyBorder="1" applyAlignment="1">
      <alignment horizontal="right"/>
    </xf>
    <xf numFmtId="4" fontId="4" fillId="3" borderId="4" xfId="0" applyNumberFormat="1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10" fillId="5" borderId="0" xfId="0" applyFont="1" applyFill="1" applyAlignment="1">
      <alignment horizontal="left" wrapText="1" indent="1"/>
    </xf>
    <xf numFmtId="4" fontId="10" fillId="5" borderId="0" xfId="0" applyNumberFormat="1" applyFont="1" applyFill="1" applyAlignment="1">
      <alignment horizontal="right" wrapText="1" indent="1"/>
    </xf>
    <xf numFmtId="0" fontId="10" fillId="5" borderId="7" xfId="0" applyFont="1" applyFill="1" applyBorder="1" applyAlignment="1">
      <alignment horizontal="left" wrapText="1" indent="1"/>
    </xf>
    <xf numFmtId="4" fontId="13" fillId="5" borderId="6" xfId="0" applyNumberFormat="1" applyFont="1" applyFill="1" applyBorder="1" applyAlignment="1">
      <alignment horizontal="right" wrapText="1" indent="1"/>
    </xf>
    <xf numFmtId="0" fontId="10" fillId="6" borderId="5" xfId="0" applyFont="1" applyFill="1" applyBorder="1" applyAlignment="1">
      <alignment horizontal="left" wrapText="1" indent="1"/>
    </xf>
    <xf numFmtId="4" fontId="10" fillId="6" borderId="5" xfId="0" applyNumberFormat="1" applyFont="1" applyFill="1" applyBorder="1" applyAlignment="1">
      <alignment horizontal="right" wrapText="1" indent="1"/>
    </xf>
    <xf numFmtId="0" fontId="12" fillId="6" borderId="5" xfId="0" applyFont="1" applyFill="1" applyBorder="1" applyAlignment="1">
      <alignment horizontal="right" wrapText="1" indent="1"/>
    </xf>
    <xf numFmtId="0" fontId="10" fillId="7" borderId="5" xfId="0" applyFont="1" applyFill="1" applyBorder="1" applyAlignment="1">
      <alignment horizontal="left" wrapText="1" indent="1"/>
    </xf>
    <xf numFmtId="4" fontId="10" fillId="7" borderId="5" xfId="0" applyNumberFormat="1" applyFont="1" applyFill="1" applyBorder="1" applyAlignment="1">
      <alignment horizontal="right" wrapText="1" indent="1"/>
    </xf>
    <xf numFmtId="0" fontId="12" fillId="7" borderId="5" xfId="0" applyFont="1" applyFill="1" applyBorder="1" applyAlignment="1">
      <alignment horizontal="right" wrapText="1" indent="1"/>
    </xf>
    <xf numFmtId="0" fontId="13" fillId="8" borderId="5" xfId="0" applyFont="1" applyFill="1" applyBorder="1" applyAlignment="1">
      <alignment horizontal="left" wrapText="1" indent="1"/>
    </xf>
    <xf numFmtId="4" fontId="13" fillId="8" borderId="5" xfId="0" applyNumberFormat="1" applyFont="1" applyFill="1" applyBorder="1" applyAlignment="1">
      <alignment horizontal="right" wrapText="1" indent="1"/>
    </xf>
    <xf numFmtId="0" fontId="12" fillId="8" borderId="5" xfId="0" applyFont="1" applyFill="1" applyBorder="1" applyAlignment="1">
      <alignment horizontal="right" wrapText="1" indent="1"/>
    </xf>
    <xf numFmtId="0" fontId="13" fillId="9" borderId="5" xfId="0" applyFont="1" applyFill="1" applyBorder="1" applyAlignment="1">
      <alignment horizontal="left" wrapText="1" indent="1"/>
    </xf>
    <xf numFmtId="4" fontId="13" fillId="9" borderId="5" xfId="0" applyNumberFormat="1" applyFont="1" applyFill="1" applyBorder="1" applyAlignment="1">
      <alignment horizontal="right" wrapText="1" indent="1"/>
    </xf>
    <xf numFmtId="0" fontId="12" fillId="9" borderId="5" xfId="0" applyFont="1" applyFill="1" applyBorder="1" applyAlignment="1">
      <alignment horizontal="right" wrapText="1" indent="1"/>
    </xf>
    <xf numFmtId="0" fontId="13" fillId="9" borderId="5" xfId="0" applyFont="1" applyFill="1" applyBorder="1" applyAlignment="1">
      <alignment horizontal="right" wrapText="1" indent="1"/>
    </xf>
    <xf numFmtId="0" fontId="12" fillId="9" borderId="5" xfId="0" applyFont="1" applyFill="1" applyBorder="1" applyAlignment="1">
      <alignment horizontal="left" wrapText="1" indent="1"/>
    </xf>
    <xf numFmtId="0" fontId="13" fillId="8" borderId="5" xfId="0" applyFont="1" applyFill="1" applyBorder="1" applyAlignment="1">
      <alignment horizontal="right" wrapText="1" indent="1"/>
    </xf>
    <xf numFmtId="0" fontId="11" fillId="0" borderId="0" xfId="0" applyFont="1" applyAlignment="1">
      <alignment horizontal="center" vertical="center" wrapText="1" indent="1"/>
    </xf>
    <xf numFmtId="4" fontId="10" fillId="10" borderId="5" xfId="0" applyNumberFormat="1" applyFont="1" applyFill="1" applyBorder="1" applyAlignment="1">
      <alignment horizontal="right" wrapText="1" indent="1"/>
    </xf>
    <xf numFmtId="4" fontId="10" fillId="11" borderId="5" xfId="0" applyNumberFormat="1" applyFont="1" applyFill="1" applyBorder="1" applyAlignment="1">
      <alignment horizontal="right" wrapText="1" indent="1"/>
    </xf>
    <xf numFmtId="4" fontId="10" fillId="12" borderId="5" xfId="0" applyNumberFormat="1" applyFont="1" applyFill="1" applyBorder="1" applyAlignment="1">
      <alignment horizontal="right" wrapText="1" indent="1"/>
    </xf>
    <xf numFmtId="4" fontId="10" fillId="13" borderId="5" xfId="0" applyNumberFormat="1" applyFont="1" applyFill="1" applyBorder="1" applyAlignment="1">
      <alignment horizontal="right" wrapText="1" inden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0" fillId="0" borderId="9" xfId="0" applyBorder="1"/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0" fillId="0" borderId="14" xfId="0" applyBorder="1"/>
    <xf numFmtId="0" fontId="0" fillId="0" borderId="15" xfId="0" applyBorder="1"/>
    <xf numFmtId="0" fontId="11" fillId="0" borderId="16" xfId="0" applyFont="1" applyBorder="1" applyAlignment="1">
      <alignment horizontal="center" vertical="center" wrapText="1" inden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left" wrapText="1" indent="1"/>
    </xf>
    <xf numFmtId="0" fontId="12" fillId="11" borderId="5" xfId="0" applyFont="1" applyFill="1" applyBorder="1" applyAlignment="1">
      <alignment horizontal="right" wrapText="1" indent="1"/>
    </xf>
    <xf numFmtId="0" fontId="10" fillId="14" borderId="5" xfId="0" applyFont="1" applyFill="1" applyBorder="1" applyAlignment="1">
      <alignment horizontal="left" wrapText="1" indent="1"/>
    </xf>
    <xf numFmtId="4" fontId="10" fillId="14" borderId="5" xfId="0" applyNumberFormat="1" applyFont="1" applyFill="1" applyBorder="1" applyAlignment="1">
      <alignment horizontal="right" wrapText="1" indent="1"/>
    </xf>
    <xf numFmtId="0" fontId="12" fillId="14" borderId="5" xfId="0" applyFont="1" applyFill="1" applyBorder="1" applyAlignment="1">
      <alignment horizontal="right" wrapText="1" indent="1"/>
    </xf>
    <xf numFmtId="0" fontId="13" fillId="14" borderId="5" xfId="0" applyFont="1" applyFill="1" applyBorder="1" applyAlignment="1">
      <alignment horizontal="left" wrapText="1" indent="1"/>
    </xf>
    <xf numFmtId="4" fontId="13" fillId="14" borderId="5" xfId="0" applyNumberFormat="1" applyFont="1" applyFill="1" applyBorder="1" applyAlignment="1">
      <alignment horizontal="right" wrapText="1" indent="1"/>
    </xf>
    <xf numFmtId="0" fontId="12" fillId="14" borderId="5" xfId="0" applyFont="1" applyFill="1" applyBorder="1" applyAlignment="1">
      <alignment horizontal="left" wrapText="1" indent="1"/>
    </xf>
    <xf numFmtId="0" fontId="13" fillId="14" borderId="5" xfId="0" applyFont="1" applyFill="1" applyBorder="1" applyAlignment="1">
      <alignment horizontal="right" wrapText="1" indent="1"/>
    </xf>
    <xf numFmtId="0" fontId="10" fillId="14" borderId="5" xfId="0" applyFont="1" applyFill="1" applyBorder="1" applyAlignment="1">
      <alignment horizontal="right" wrapText="1" indent="1"/>
    </xf>
    <xf numFmtId="0" fontId="12" fillId="8" borderId="5" xfId="0" applyFont="1" applyFill="1" applyBorder="1" applyAlignment="1">
      <alignment horizontal="left" wrapText="1" indent="1"/>
    </xf>
    <xf numFmtId="0" fontId="16" fillId="2" borderId="0" xfId="0" applyFont="1" applyFill="1"/>
    <xf numFmtId="0" fontId="10" fillId="5" borderId="18" xfId="0" applyFont="1" applyFill="1" applyBorder="1" applyAlignment="1">
      <alignment horizontal="left" wrapText="1" indent="1"/>
    </xf>
    <xf numFmtId="0" fontId="13" fillId="14" borderId="6" xfId="0" applyFont="1" applyFill="1" applyBorder="1" applyAlignment="1">
      <alignment horizontal="right" wrapText="1" indent="1"/>
    </xf>
    <xf numFmtId="0" fontId="13" fillId="14" borderId="6" xfId="0" applyFont="1" applyFill="1" applyBorder="1" applyAlignment="1">
      <alignment horizontal="left" wrapText="1" indent="1"/>
    </xf>
    <xf numFmtId="0" fontId="12" fillId="14" borderId="6" xfId="0" applyFont="1" applyFill="1" applyBorder="1" applyAlignment="1">
      <alignment horizontal="left" wrapText="1" indent="1"/>
    </xf>
    <xf numFmtId="0" fontId="10" fillId="5" borderId="19" xfId="0" applyFont="1" applyFill="1" applyBorder="1" applyAlignment="1">
      <alignment horizontal="right" wrapText="1" indent="1"/>
    </xf>
    <xf numFmtId="0" fontId="10" fillId="5" borderId="19" xfId="0" applyFont="1" applyFill="1" applyBorder="1" applyAlignment="1">
      <alignment horizontal="left" wrapText="1" indent="1"/>
    </xf>
    <xf numFmtId="0" fontId="12" fillId="5" borderId="19" xfId="0" applyFont="1" applyFill="1" applyBorder="1" applyAlignment="1">
      <alignment horizontal="left" wrapText="1" indent="1"/>
    </xf>
    <xf numFmtId="0" fontId="16" fillId="2" borderId="4" xfId="0" applyFont="1" applyFill="1" applyBorder="1"/>
    <xf numFmtId="0" fontId="4" fillId="2" borderId="4" xfId="0" applyFont="1" applyFill="1" applyBorder="1" applyAlignment="1">
      <alignment horizontal="left" wrapText="1" indent="1"/>
    </xf>
    <xf numFmtId="0" fontId="4" fillId="2" borderId="4" xfId="0" applyFont="1" applyFill="1" applyBorder="1" applyAlignment="1">
      <alignment horizontal="right" wrapText="1" indent="1"/>
    </xf>
    <xf numFmtId="0" fontId="15" fillId="2" borderId="4" xfId="0" applyFont="1" applyFill="1" applyBorder="1" applyAlignment="1">
      <alignment horizontal="left" wrapText="1" indent="1"/>
    </xf>
    <xf numFmtId="4" fontId="13" fillId="13" borderId="5" xfId="0" applyNumberFormat="1" applyFont="1" applyFill="1" applyBorder="1" applyAlignment="1">
      <alignment horizontal="right" wrapText="1" indent="1"/>
    </xf>
    <xf numFmtId="4" fontId="13" fillId="2" borderId="5" xfId="0" applyNumberFormat="1" applyFont="1" applyFill="1" applyBorder="1" applyAlignment="1">
      <alignment horizontal="right" wrapText="1" indent="1"/>
    </xf>
    <xf numFmtId="0" fontId="0" fillId="13" borderId="0" xfId="0" applyFill="1"/>
    <xf numFmtId="0" fontId="12" fillId="13" borderId="5" xfId="0" applyFont="1" applyFill="1" applyBorder="1" applyAlignment="1">
      <alignment horizontal="right" wrapText="1" indent="1"/>
    </xf>
    <xf numFmtId="4" fontId="13" fillId="11" borderId="5" xfId="0" applyNumberFormat="1" applyFont="1" applyFill="1" applyBorder="1" applyAlignment="1">
      <alignment horizontal="right" wrapText="1" indent="1"/>
    </xf>
    <xf numFmtId="0" fontId="0" fillId="15" borderId="0" xfId="0" applyFill="1"/>
    <xf numFmtId="0" fontId="10" fillId="13" borderId="5" xfId="0" applyFont="1" applyFill="1" applyBorder="1" applyAlignment="1">
      <alignment horizontal="left" wrapText="1" indent="1"/>
    </xf>
    <xf numFmtId="0" fontId="10" fillId="13" borderId="5" xfId="0" applyFont="1" applyFill="1" applyBorder="1" applyAlignment="1">
      <alignment horizontal="right" wrapText="1" indent="1"/>
    </xf>
    <xf numFmtId="0" fontId="12" fillId="13" borderId="5" xfId="0" applyFont="1" applyFill="1" applyBorder="1" applyAlignment="1">
      <alignment horizontal="left" wrapText="1" indent="1"/>
    </xf>
    <xf numFmtId="0" fontId="13" fillId="13" borderId="5" xfId="0" applyFont="1" applyFill="1" applyBorder="1" applyAlignment="1">
      <alignment horizontal="left" wrapText="1" indent="1"/>
    </xf>
    <xf numFmtId="4" fontId="4" fillId="13" borderId="5" xfId="0" applyNumberFormat="1" applyFont="1" applyFill="1" applyBorder="1" applyAlignment="1">
      <alignment horizontal="right" wrapText="1" indent="1"/>
    </xf>
    <xf numFmtId="0" fontId="10" fillId="5" borderId="6" xfId="0" applyFont="1" applyFill="1" applyBorder="1" applyAlignment="1">
      <alignment horizontal="left" wrapText="1" indent="1"/>
    </xf>
    <xf numFmtId="4" fontId="10" fillId="5" borderId="6" xfId="0" applyNumberFormat="1" applyFont="1" applyFill="1" applyBorder="1" applyAlignment="1">
      <alignment horizontal="right" wrapText="1" indent="1"/>
    </xf>
    <xf numFmtId="4" fontId="13" fillId="2" borderId="6" xfId="0" applyNumberFormat="1" applyFont="1" applyFill="1" applyBorder="1" applyAlignment="1">
      <alignment horizontal="right" wrapText="1" indent="1"/>
    </xf>
    <xf numFmtId="0" fontId="12" fillId="5" borderId="6" xfId="0" applyFont="1" applyFill="1" applyBorder="1" applyAlignment="1">
      <alignment horizontal="left" wrapText="1" indent="1"/>
    </xf>
    <xf numFmtId="4" fontId="10" fillId="5" borderId="19" xfId="0" applyNumberFormat="1" applyFont="1" applyFill="1" applyBorder="1" applyAlignment="1">
      <alignment horizontal="right" wrapText="1" indent="1"/>
    </xf>
    <xf numFmtId="4" fontId="13" fillId="2" borderId="19" xfId="0" applyNumberFormat="1" applyFont="1" applyFill="1" applyBorder="1" applyAlignment="1">
      <alignment horizontal="right" wrapText="1" indent="1"/>
    </xf>
    <xf numFmtId="0" fontId="13" fillId="14" borderId="4" xfId="0" applyFont="1" applyFill="1" applyBorder="1" applyAlignment="1">
      <alignment horizontal="left" wrapText="1" indent="1"/>
    </xf>
    <xf numFmtId="0" fontId="0" fillId="13" borderId="4" xfId="0" applyFill="1" applyBorder="1"/>
    <xf numFmtId="0" fontId="13" fillId="13" borderId="4" xfId="0" applyFont="1" applyFill="1" applyBorder="1" applyAlignment="1">
      <alignment horizontal="left" wrapText="1" indent="1"/>
    </xf>
    <xf numFmtId="4" fontId="13" fillId="13" borderId="4" xfId="0" applyNumberFormat="1" applyFont="1" applyFill="1" applyBorder="1" applyAlignment="1">
      <alignment horizontal="right" wrapText="1" indent="1"/>
    </xf>
    <xf numFmtId="0" fontId="12" fillId="13" borderId="4" xfId="0" applyFont="1" applyFill="1" applyBorder="1" applyAlignment="1">
      <alignment horizontal="left" wrapText="1" indent="1"/>
    </xf>
    <xf numFmtId="4" fontId="13" fillId="16" borderId="5" xfId="0" applyNumberFormat="1" applyFont="1" applyFill="1" applyBorder="1" applyAlignment="1">
      <alignment horizontal="right" wrapText="1" indent="1"/>
    </xf>
    <xf numFmtId="4" fontId="13" fillId="3" borderId="5" xfId="0" applyNumberFormat="1" applyFont="1" applyFill="1" applyBorder="1" applyAlignment="1">
      <alignment horizontal="right" wrapText="1" indent="1"/>
    </xf>
    <xf numFmtId="4" fontId="13" fillId="17" borderId="5" xfId="0" applyNumberFormat="1" applyFont="1" applyFill="1" applyBorder="1" applyAlignment="1">
      <alignment horizontal="right" wrapText="1" indent="1"/>
    </xf>
    <xf numFmtId="0" fontId="13" fillId="6" borderId="5" xfId="0" applyFont="1" applyFill="1" applyBorder="1" applyAlignment="1">
      <alignment horizontal="left" wrapText="1" indent="1"/>
    </xf>
    <xf numFmtId="4" fontId="13" fillId="6" borderId="5" xfId="0" applyNumberFormat="1" applyFont="1" applyFill="1" applyBorder="1" applyAlignment="1">
      <alignment horizontal="right" wrapText="1" indent="1"/>
    </xf>
    <xf numFmtId="0" fontId="14" fillId="6" borderId="5" xfId="0" applyFont="1" applyFill="1" applyBorder="1" applyAlignment="1">
      <alignment horizontal="right" wrapText="1" indent="1"/>
    </xf>
    <xf numFmtId="0" fontId="13" fillId="7" borderId="5" xfId="0" applyFont="1" applyFill="1" applyBorder="1" applyAlignment="1">
      <alignment horizontal="left" wrapText="1" indent="1"/>
    </xf>
    <xf numFmtId="4" fontId="13" fillId="7" borderId="5" xfId="0" applyNumberFormat="1" applyFont="1" applyFill="1" applyBorder="1" applyAlignment="1">
      <alignment horizontal="right" wrapText="1" indent="1"/>
    </xf>
    <xf numFmtId="0" fontId="14" fillId="7" borderId="5" xfId="0" applyFont="1" applyFill="1" applyBorder="1" applyAlignment="1">
      <alignment horizontal="right" wrapText="1" indent="1"/>
    </xf>
    <xf numFmtId="4" fontId="13" fillId="5" borderId="5" xfId="0" applyNumberFormat="1" applyFont="1" applyFill="1" applyBorder="1" applyAlignment="1">
      <alignment wrapText="1"/>
    </xf>
    <xf numFmtId="4" fontId="10" fillId="5" borderId="5" xfId="0" applyNumberFormat="1" applyFont="1" applyFill="1" applyBorder="1" applyAlignment="1">
      <alignment wrapText="1"/>
    </xf>
    <xf numFmtId="0" fontId="10" fillId="5" borderId="5" xfId="0" applyFont="1" applyFill="1" applyBorder="1" applyAlignment="1">
      <alignment wrapText="1"/>
    </xf>
    <xf numFmtId="4" fontId="10" fillId="5" borderId="4" xfId="0" applyNumberFormat="1" applyFont="1" applyFill="1" applyBorder="1" applyAlignment="1">
      <alignment wrapText="1"/>
    </xf>
    <xf numFmtId="0" fontId="10" fillId="5" borderId="4" xfId="0" applyFont="1" applyFill="1" applyBorder="1" applyAlignment="1">
      <alignment wrapText="1"/>
    </xf>
    <xf numFmtId="4" fontId="13" fillId="5" borderId="4" xfId="0" applyNumberFormat="1" applyFont="1" applyFill="1" applyBorder="1" applyAlignment="1">
      <alignment wrapText="1"/>
    </xf>
    <xf numFmtId="4" fontId="0" fillId="0" borderId="4" xfId="0" applyNumberFormat="1" applyBorder="1"/>
    <xf numFmtId="0" fontId="13" fillId="2" borderId="5" xfId="0" applyFont="1" applyFill="1" applyBorder="1" applyAlignment="1">
      <alignment horizontal="left" wrapText="1" indent="1"/>
    </xf>
    <xf numFmtId="4" fontId="17" fillId="0" borderId="0" xfId="0" applyNumberFormat="1" applyFont="1"/>
    <xf numFmtId="0" fontId="4" fillId="2" borderId="4" xfId="0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>
      <alignment horizontal="right" wrapText="1" indent="1"/>
    </xf>
    <xf numFmtId="4" fontId="5" fillId="5" borderId="5" xfId="0" applyNumberFormat="1" applyFont="1" applyFill="1" applyBorder="1" applyAlignment="1">
      <alignment horizontal="right" wrapText="1" indent="1"/>
    </xf>
    <xf numFmtId="0" fontId="5" fillId="5" borderId="5" xfId="0" applyFont="1" applyFill="1" applyBorder="1" applyAlignment="1">
      <alignment horizontal="right" wrapText="1" indent="1"/>
    </xf>
    <xf numFmtId="0" fontId="5" fillId="5" borderId="5" xfId="0" applyFont="1" applyFill="1" applyBorder="1" applyAlignment="1">
      <alignment horizontal="left" wrapText="1" indent="1"/>
    </xf>
    <xf numFmtId="0" fontId="16" fillId="0" borderId="0" xfId="0" applyFont="1"/>
    <xf numFmtId="0" fontId="18" fillId="5" borderId="5" xfId="0" applyFont="1" applyFill="1" applyBorder="1" applyAlignment="1">
      <alignment horizontal="left" wrapText="1" indent="1"/>
    </xf>
    <xf numFmtId="4" fontId="13" fillId="16" borderId="6" xfId="0" applyNumberFormat="1" applyFont="1" applyFill="1" applyBorder="1" applyAlignment="1">
      <alignment horizontal="right" wrapText="1" indent="1"/>
    </xf>
    <xf numFmtId="4" fontId="4" fillId="3" borderId="1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3" xfId="0" quotePrefix="1" applyFont="1" applyBorder="1" applyAlignment="1">
      <alignment horizontal="center" wrapText="1"/>
    </xf>
    <xf numFmtId="4" fontId="1" fillId="0" borderId="0" xfId="0" applyNumberFormat="1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4" fillId="0" borderId="1" xfId="0" quotePrefix="1" applyNumberFormat="1" applyFont="1" applyBorder="1" applyAlignment="1">
      <alignment horizontal="left" vertical="center"/>
    </xf>
    <xf numFmtId="4" fontId="4" fillId="0" borderId="2" xfId="0" quotePrefix="1" applyNumberFormat="1" applyFont="1" applyBorder="1" applyAlignment="1">
      <alignment horizontal="left" vertical="center"/>
    </xf>
    <xf numFmtId="4" fontId="4" fillId="0" borderId="3" xfId="0" quotePrefix="1" applyNumberFormat="1" applyFont="1" applyBorder="1" applyAlignment="1">
      <alignment horizontal="left" vertical="center"/>
    </xf>
    <xf numFmtId="4" fontId="4" fillId="0" borderId="1" xfId="0" quotePrefix="1" applyNumberFormat="1" applyFont="1" applyBorder="1" applyAlignment="1">
      <alignment horizontal="left" vertical="center" wrapText="1"/>
    </xf>
    <xf numFmtId="4" fontId="4" fillId="0" borderId="2" xfId="0" quotePrefix="1" applyNumberFormat="1" applyFont="1" applyBorder="1" applyAlignment="1">
      <alignment horizontal="left" vertical="center" wrapText="1"/>
    </xf>
    <xf numFmtId="4" fontId="4" fillId="0" borderId="3" xfId="0" quotePrefix="1" applyNumberFormat="1" applyFont="1" applyBorder="1" applyAlignment="1">
      <alignment horizontal="left" vertical="center" wrapText="1"/>
    </xf>
    <xf numFmtId="4" fontId="4" fillId="3" borderId="1" xfId="0" quotePrefix="1" applyNumberFormat="1" applyFont="1" applyFill="1" applyBorder="1" applyAlignment="1">
      <alignment horizontal="left" vertical="center" wrapText="1"/>
    </xf>
    <xf numFmtId="4" fontId="4" fillId="3" borderId="2" xfId="0" quotePrefix="1" applyNumberFormat="1" applyFont="1" applyFill="1" applyBorder="1" applyAlignment="1">
      <alignment horizontal="left" vertical="center" wrapText="1"/>
    </xf>
    <xf numFmtId="4" fontId="4" fillId="3" borderId="3" xfId="0" quotePrefix="1" applyNumberFormat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vertical="center" wrapText="1"/>
    </xf>
    <xf numFmtId="4" fontId="5" fillId="3" borderId="2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4" fontId="3" fillId="4" borderId="1" xfId="0" applyNumberFormat="1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left" vertical="center" wrapText="1"/>
    </xf>
    <xf numFmtId="4" fontId="3" fillId="3" borderId="4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46D2-5381-4448-BCB7-C1419DC10857}">
  <sheetPr>
    <pageSetUpPr fitToPage="1"/>
  </sheetPr>
  <dimension ref="A1:K36"/>
  <sheetViews>
    <sheetView workbookViewId="0">
      <selection activeCell="K38" sqref="A1:K38"/>
    </sheetView>
  </sheetViews>
  <sheetFormatPr defaultRowHeight="15" x14ac:dyDescent="0.25"/>
  <cols>
    <col min="5" max="5" width="13.28515625" customWidth="1"/>
    <col min="6" max="6" width="16.42578125" customWidth="1"/>
    <col min="7" max="7" width="16" customWidth="1"/>
    <col min="8" max="8" width="15.7109375" customWidth="1"/>
    <col min="9" max="9" width="16" customWidth="1"/>
    <col min="10" max="10" width="12.85546875" customWidth="1"/>
    <col min="11" max="11" width="13.85546875" customWidth="1"/>
  </cols>
  <sheetData>
    <row r="1" spans="1:11" ht="51" customHeight="1" x14ac:dyDescent="0.25">
      <c r="A1" s="148" t="s">
        <v>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148" t="s">
        <v>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1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148" t="s">
        <v>1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</row>
    <row r="7" spans="1:11" ht="38.25" x14ac:dyDescent="0.25">
      <c r="A7" s="149" t="s">
        <v>3</v>
      </c>
      <c r="B7" s="150"/>
      <c r="C7" s="150"/>
      <c r="D7" s="150"/>
      <c r="E7" s="151"/>
      <c r="F7" s="2" t="s">
        <v>4</v>
      </c>
      <c r="G7" s="2" t="s">
        <v>15</v>
      </c>
      <c r="H7" s="2" t="s">
        <v>16</v>
      </c>
      <c r="I7" s="2" t="s">
        <v>17</v>
      </c>
      <c r="J7" s="2" t="s">
        <v>5</v>
      </c>
      <c r="K7" s="2" t="s">
        <v>5</v>
      </c>
    </row>
    <row r="8" spans="1:11" ht="25.5" x14ac:dyDescent="0.25">
      <c r="A8" s="152"/>
      <c r="B8" s="153"/>
      <c r="C8" s="153"/>
      <c r="D8" s="153"/>
      <c r="E8" s="154"/>
      <c r="F8" s="2">
        <v>1</v>
      </c>
      <c r="G8" s="2">
        <v>2</v>
      </c>
      <c r="H8" s="2">
        <v>3</v>
      </c>
      <c r="I8" s="2">
        <v>4</v>
      </c>
      <c r="J8" s="2" t="s">
        <v>6</v>
      </c>
      <c r="K8" s="2" t="s">
        <v>7</v>
      </c>
    </row>
    <row r="9" spans="1:11" x14ac:dyDescent="0.25">
      <c r="A9" s="145" t="s">
        <v>8</v>
      </c>
      <c r="B9" s="146"/>
      <c r="C9" s="146"/>
      <c r="D9" s="146"/>
      <c r="E9" s="147"/>
      <c r="F9" s="3">
        <f t="shared" ref="F9:I9" si="0">F10+F11</f>
        <v>628679.26</v>
      </c>
      <c r="G9" s="3">
        <f t="shared" si="0"/>
        <v>1525553.39</v>
      </c>
      <c r="H9" s="3">
        <f t="shared" si="0"/>
        <v>1648866.89</v>
      </c>
      <c r="I9" s="3">
        <f t="shared" si="0"/>
        <v>762867.91</v>
      </c>
      <c r="J9" s="3">
        <f>(I9/F9)*100</f>
        <v>121.34453266360339</v>
      </c>
      <c r="K9" s="3">
        <f>(I9/H9)*100</f>
        <v>46.26619132366713</v>
      </c>
    </row>
    <row r="10" spans="1:11" x14ac:dyDescent="0.25">
      <c r="A10" s="156" t="s">
        <v>9</v>
      </c>
      <c r="B10" s="157"/>
      <c r="C10" s="157"/>
      <c r="D10" s="157"/>
      <c r="E10" s="158"/>
      <c r="F10" s="16">
        <v>628582.54</v>
      </c>
      <c r="G10" s="16">
        <v>1521553.39</v>
      </c>
      <c r="H10" s="16">
        <v>1645782.67</v>
      </c>
      <c r="I10" s="16">
        <v>762857.39</v>
      </c>
      <c r="J10" s="34">
        <f t="shared" ref="J10:J15" si="1">(I10/F10)*100</f>
        <v>121.36153034094774</v>
      </c>
      <c r="K10" s="4">
        <f>(I10/G10)*100</f>
        <v>50.136748076911061</v>
      </c>
    </row>
    <row r="11" spans="1:11" x14ac:dyDescent="0.25">
      <c r="A11" s="159" t="s">
        <v>10</v>
      </c>
      <c r="B11" s="160"/>
      <c r="C11" s="160"/>
      <c r="D11" s="160"/>
      <c r="E11" s="161"/>
      <c r="F11" s="17">
        <v>96.72</v>
      </c>
      <c r="G11" s="16">
        <v>4000</v>
      </c>
      <c r="H11" s="16">
        <v>3084.22</v>
      </c>
      <c r="I11" s="17">
        <v>10.52</v>
      </c>
      <c r="J11" s="34">
        <f t="shared" si="1"/>
        <v>10.8767576509512</v>
      </c>
      <c r="K11" s="4">
        <f t="shared" ref="K11:K15" si="2">(I11/G11)*100</f>
        <v>0.26300000000000001</v>
      </c>
    </row>
    <row r="12" spans="1:11" x14ac:dyDescent="0.25">
      <c r="A12" s="5" t="s">
        <v>11</v>
      </c>
      <c r="B12" s="6"/>
      <c r="C12" s="6"/>
      <c r="D12" s="6"/>
      <c r="E12" s="6"/>
      <c r="F12" s="3">
        <f t="shared" ref="F12:I12" si="3">F13+F14</f>
        <v>707876.16</v>
      </c>
      <c r="G12" s="3">
        <f t="shared" si="3"/>
        <v>1539259.3</v>
      </c>
      <c r="H12" s="3">
        <f t="shared" si="3"/>
        <v>1671773</v>
      </c>
      <c r="I12" s="3">
        <f t="shared" si="3"/>
        <v>872661.55999999994</v>
      </c>
      <c r="J12" s="35">
        <f t="shared" si="1"/>
        <v>123.27884583653727</v>
      </c>
      <c r="K12" s="35">
        <f t="shared" si="2"/>
        <v>56.693603215520604</v>
      </c>
    </row>
    <row r="13" spans="1:11" x14ac:dyDescent="0.25">
      <c r="A13" s="162" t="s">
        <v>12</v>
      </c>
      <c r="B13" s="163"/>
      <c r="C13" s="163"/>
      <c r="D13" s="163"/>
      <c r="E13" s="164"/>
      <c r="F13" s="16">
        <v>706192.28</v>
      </c>
      <c r="G13" s="16">
        <v>1533973.26</v>
      </c>
      <c r="H13" s="16">
        <v>1664023</v>
      </c>
      <c r="I13" s="16">
        <v>871950.82</v>
      </c>
      <c r="J13" s="34">
        <f t="shared" si="1"/>
        <v>123.47215407112635</v>
      </c>
      <c r="K13" s="34">
        <f t="shared" si="2"/>
        <v>56.84263492311463</v>
      </c>
    </row>
    <row r="14" spans="1:11" x14ac:dyDescent="0.25">
      <c r="A14" s="159" t="s">
        <v>13</v>
      </c>
      <c r="B14" s="160"/>
      <c r="C14" s="160"/>
      <c r="D14" s="160"/>
      <c r="E14" s="161"/>
      <c r="F14" s="16">
        <v>1683.88</v>
      </c>
      <c r="G14" s="16">
        <v>5286.04</v>
      </c>
      <c r="H14" s="16">
        <v>7750</v>
      </c>
      <c r="I14" s="17">
        <v>710.74</v>
      </c>
      <c r="J14" s="34">
        <f t="shared" si="1"/>
        <v>42.208470912416558</v>
      </c>
      <c r="K14" s="34">
        <f t="shared" si="2"/>
        <v>13.445603892516894</v>
      </c>
    </row>
    <row r="15" spans="1:11" x14ac:dyDescent="0.25">
      <c r="A15" s="165" t="s">
        <v>14</v>
      </c>
      <c r="B15" s="166"/>
      <c r="C15" s="166"/>
      <c r="D15" s="166"/>
      <c r="E15" s="167"/>
      <c r="F15" s="7">
        <f t="shared" ref="F15:I15" si="4">F9-F12</f>
        <v>-79196.900000000023</v>
      </c>
      <c r="G15" s="3">
        <f t="shared" si="4"/>
        <v>-13705.910000000149</v>
      </c>
      <c r="H15" s="3">
        <f t="shared" si="4"/>
        <v>-22906.110000000102</v>
      </c>
      <c r="I15" s="7">
        <f t="shared" si="4"/>
        <v>-109793.64999999991</v>
      </c>
      <c r="J15" s="3">
        <f t="shared" si="1"/>
        <v>138.63377228149065</v>
      </c>
      <c r="K15" s="3">
        <f t="shared" si="2"/>
        <v>801.06793346810775</v>
      </c>
    </row>
    <row r="17" spans="1:11" ht="15.75" x14ac:dyDescent="0.25">
      <c r="A17" s="155" t="s">
        <v>18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</row>
    <row r="18" spans="1:11" ht="18" x14ac:dyDescent="0.25">
      <c r="A18" s="8"/>
      <c r="B18" s="9"/>
      <c r="C18" s="9"/>
      <c r="D18" s="9"/>
      <c r="E18" s="9"/>
      <c r="F18" s="9"/>
      <c r="G18" s="9"/>
      <c r="H18" s="9"/>
      <c r="I18" s="10"/>
      <c r="J18" s="10"/>
      <c r="K18" s="10"/>
    </row>
    <row r="19" spans="1:11" ht="38.25" x14ac:dyDescent="0.25">
      <c r="A19" s="149" t="s">
        <v>3</v>
      </c>
      <c r="B19" s="150"/>
      <c r="C19" s="150"/>
      <c r="D19" s="150"/>
      <c r="E19" s="151"/>
      <c r="F19" s="2" t="s">
        <v>4</v>
      </c>
      <c r="G19" s="2" t="s">
        <v>15</v>
      </c>
      <c r="H19" s="2" t="s">
        <v>16</v>
      </c>
      <c r="I19" s="2" t="s">
        <v>17</v>
      </c>
      <c r="J19" s="2" t="s">
        <v>5</v>
      </c>
      <c r="K19" s="2" t="s">
        <v>5</v>
      </c>
    </row>
    <row r="20" spans="1:11" x14ac:dyDescent="0.25">
      <c r="A20" s="156" t="s">
        <v>19</v>
      </c>
      <c r="B20" s="157"/>
      <c r="C20" s="157"/>
      <c r="D20" s="157"/>
      <c r="E20" s="158"/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1:11" ht="33" customHeight="1" x14ac:dyDescent="0.25">
      <c r="A21" s="156" t="s">
        <v>20</v>
      </c>
      <c r="B21" s="168"/>
      <c r="C21" s="168"/>
      <c r="D21" s="168"/>
      <c r="E21" s="168"/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</row>
    <row r="22" spans="1:11" x14ac:dyDescent="0.25">
      <c r="A22" s="156" t="s">
        <v>21</v>
      </c>
      <c r="B22" s="157"/>
      <c r="C22" s="157"/>
      <c r="D22" s="157"/>
      <c r="E22" s="158"/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</row>
    <row r="23" spans="1:11" x14ac:dyDescent="0.25">
      <c r="A23" s="165" t="s">
        <v>22</v>
      </c>
      <c r="B23" s="169"/>
      <c r="C23" s="169"/>
      <c r="D23" s="169"/>
      <c r="E23" s="169"/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5" spans="1:11" ht="15.75" x14ac:dyDescent="0.25">
      <c r="A25" s="155" t="s">
        <v>23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</row>
    <row r="26" spans="1:11" ht="18" x14ac:dyDescent="0.25">
      <c r="A26" s="11"/>
      <c r="B26" s="9"/>
      <c r="C26" s="9"/>
      <c r="D26" s="9"/>
      <c r="E26" s="9"/>
      <c r="F26" s="9"/>
      <c r="G26" s="9"/>
      <c r="H26" s="9"/>
      <c r="I26" s="10"/>
      <c r="J26" s="10"/>
      <c r="K26" s="10"/>
    </row>
    <row r="27" spans="1:11" ht="38.25" x14ac:dyDescent="0.25">
      <c r="A27" s="149" t="s">
        <v>3</v>
      </c>
      <c r="B27" s="150"/>
      <c r="C27" s="150"/>
      <c r="D27" s="150"/>
      <c r="E27" s="151"/>
      <c r="F27" s="2" t="s">
        <v>4</v>
      </c>
      <c r="G27" s="2" t="s">
        <v>15</v>
      </c>
      <c r="H27" s="2" t="s">
        <v>16</v>
      </c>
      <c r="I27" s="2" t="s">
        <v>17</v>
      </c>
      <c r="J27" s="2" t="s">
        <v>5</v>
      </c>
      <c r="K27" s="2" t="s">
        <v>5</v>
      </c>
    </row>
    <row r="28" spans="1:11" ht="27.75" customHeight="1" x14ac:dyDescent="0.25">
      <c r="A28" s="171" t="s">
        <v>24</v>
      </c>
      <c r="B28" s="172"/>
      <c r="C28" s="172"/>
      <c r="D28" s="172"/>
      <c r="E28" s="173"/>
      <c r="F28" s="12"/>
      <c r="G28" s="13">
        <v>13705.91</v>
      </c>
      <c r="H28" s="13">
        <v>22906.11</v>
      </c>
      <c r="I28" s="12"/>
      <c r="J28" s="12"/>
      <c r="K28" s="12"/>
    </row>
    <row r="29" spans="1:11" ht="37.5" customHeight="1" x14ac:dyDescent="0.25">
      <c r="A29" s="174" t="s">
        <v>25</v>
      </c>
      <c r="B29" s="174"/>
      <c r="C29" s="174"/>
      <c r="D29" s="174"/>
      <c r="E29" s="174"/>
      <c r="F29" s="14"/>
      <c r="G29" s="14">
        <v>13705.91</v>
      </c>
      <c r="H29" s="14">
        <v>22906.11</v>
      </c>
      <c r="I29" s="14"/>
      <c r="J29" s="14"/>
      <c r="K29" s="14"/>
    </row>
    <row r="30" spans="1:11" ht="28.5" customHeight="1" x14ac:dyDescent="0.25">
      <c r="A30" s="175" t="s">
        <v>26</v>
      </c>
      <c r="B30" s="175"/>
      <c r="C30" s="175"/>
      <c r="D30" s="175"/>
      <c r="E30" s="175"/>
      <c r="F30" s="15"/>
      <c r="G30" s="15"/>
      <c r="H30" s="15"/>
      <c r="I30" s="15"/>
      <c r="J30" s="15"/>
      <c r="K30" s="15"/>
    </row>
    <row r="34" spans="2:11" x14ac:dyDescent="0.25">
      <c r="B34" s="170" t="s">
        <v>27</v>
      </c>
      <c r="C34" s="170"/>
      <c r="D34" s="170"/>
      <c r="E34" s="170"/>
      <c r="I34" s="170" t="s">
        <v>28</v>
      </c>
      <c r="J34" s="170"/>
      <c r="K34" s="170"/>
    </row>
    <row r="35" spans="2:11" x14ac:dyDescent="0.25">
      <c r="B35" s="170" t="s">
        <v>29</v>
      </c>
      <c r="C35" s="170"/>
      <c r="D35" s="170"/>
      <c r="E35" s="170"/>
      <c r="I35" s="170" t="s">
        <v>30</v>
      </c>
      <c r="J35" s="170"/>
      <c r="K35" s="170"/>
    </row>
    <row r="36" spans="2:11" x14ac:dyDescent="0.25">
      <c r="B36" s="170" t="s">
        <v>32</v>
      </c>
      <c r="C36" s="170"/>
      <c r="D36" s="170"/>
      <c r="E36" s="170"/>
      <c r="I36" s="170" t="s">
        <v>31</v>
      </c>
      <c r="J36" s="170"/>
      <c r="K36" s="170"/>
    </row>
  </sheetData>
  <mergeCells count="28">
    <mergeCell ref="B35:E35"/>
    <mergeCell ref="I35:K35"/>
    <mergeCell ref="B36:E36"/>
    <mergeCell ref="I36:K36"/>
    <mergeCell ref="A27:E27"/>
    <mergeCell ref="A28:E28"/>
    <mergeCell ref="A29:E29"/>
    <mergeCell ref="A30:E30"/>
    <mergeCell ref="B34:E34"/>
    <mergeCell ref="I34:K34"/>
    <mergeCell ref="A25:K25"/>
    <mergeCell ref="A10:E10"/>
    <mergeCell ref="A11:E11"/>
    <mergeCell ref="A13:E13"/>
    <mergeCell ref="A14:E14"/>
    <mergeCell ref="A15:E15"/>
    <mergeCell ref="A17:K17"/>
    <mergeCell ref="A19:E19"/>
    <mergeCell ref="A20:E20"/>
    <mergeCell ref="A21:E21"/>
    <mergeCell ref="A22:E22"/>
    <mergeCell ref="A23:E23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2F73-F80D-4B6A-8590-38022F55E39F}">
  <sheetPr>
    <pageSetUpPr fitToPage="1"/>
  </sheetPr>
  <dimension ref="A1:G103"/>
  <sheetViews>
    <sheetView workbookViewId="0">
      <selection activeCell="G103" sqref="A1:G103"/>
    </sheetView>
  </sheetViews>
  <sheetFormatPr defaultRowHeight="15" x14ac:dyDescent="0.25"/>
  <cols>
    <col min="1" max="1" width="57.5703125" customWidth="1"/>
    <col min="2" max="5" width="16.7109375" customWidth="1"/>
    <col min="6" max="7" width="12.85546875" customWidth="1"/>
  </cols>
  <sheetData>
    <row r="1" spans="1:7" ht="15.75" x14ac:dyDescent="0.25">
      <c r="A1" s="176" t="s">
        <v>33</v>
      </c>
      <c r="B1" s="176"/>
      <c r="C1" s="176"/>
      <c r="D1" s="176"/>
      <c r="E1" s="176"/>
      <c r="F1" s="176"/>
      <c r="G1" s="176"/>
    </row>
    <row r="2" spans="1:7" ht="15.75" x14ac:dyDescent="0.25">
      <c r="A2" s="176" t="s">
        <v>34</v>
      </c>
      <c r="B2" s="176"/>
      <c r="C2" s="176"/>
      <c r="D2" s="176"/>
      <c r="E2" s="176"/>
      <c r="F2" s="176"/>
      <c r="G2" s="176"/>
    </row>
    <row r="4" spans="1:7" ht="49.5" customHeight="1" x14ac:dyDescent="0.25">
      <c r="A4" s="25" t="s">
        <v>35</v>
      </c>
      <c r="B4" s="2" t="s">
        <v>4</v>
      </c>
      <c r="C4" s="2" t="s">
        <v>15</v>
      </c>
      <c r="D4" s="2" t="s">
        <v>16</v>
      </c>
      <c r="E4" s="2" t="s">
        <v>17</v>
      </c>
      <c r="F4" s="2" t="s">
        <v>5</v>
      </c>
      <c r="G4" s="2" t="s">
        <v>5</v>
      </c>
    </row>
    <row r="5" spans="1:7" x14ac:dyDescent="0.25">
      <c r="A5" s="26" t="s">
        <v>36</v>
      </c>
      <c r="B5" s="2">
        <v>1</v>
      </c>
      <c r="C5" s="2">
        <v>2</v>
      </c>
      <c r="D5" s="2">
        <v>3</v>
      </c>
      <c r="E5" s="2">
        <v>4</v>
      </c>
      <c r="F5" s="2" t="s">
        <v>6</v>
      </c>
      <c r="G5" s="2" t="s">
        <v>7</v>
      </c>
    </row>
    <row r="6" spans="1:7" x14ac:dyDescent="0.25">
      <c r="A6" s="30" t="s">
        <v>37</v>
      </c>
      <c r="B6" s="31">
        <v>628582.54</v>
      </c>
      <c r="C6" s="128">
        <v>1521553.39</v>
      </c>
      <c r="D6" s="31">
        <v>1645782.67</v>
      </c>
      <c r="E6" s="31">
        <v>762857.39</v>
      </c>
      <c r="F6" s="31">
        <f>(E6/B6)*100</f>
        <v>121.36153034094774</v>
      </c>
      <c r="G6" s="32">
        <f>(E6/D6)*100</f>
        <v>46.352255611003613</v>
      </c>
    </row>
    <row r="7" spans="1:7" x14ac:dyDescent="0.25">
      <c r="A7" s="26" t="s">
        <v>38</v>
      </c>
      <c r="B7" s="27">
        <v>516090.47</v>
      </c>
      <c r="C7" s="129">
        <v>1307433.3899999999</v>
      </c>
      <c r="D7" s="27">
        <v>1410854.8</v>
      </c>
      <c r="E7" s="27">
        <v>640834.68999999994</v>
      </c>
      <c r="F7" s="27">
        <f t="shared" ref="F7:F70" si="0">(E7/B7)*100</f>
        <v>124.17099854604949</v>
      </c>
      <c r="G7" s="28">
        <f t="shared" ref="G7:G49" si="1">(E7/D7)*100</f>
        <v>45.421732271811379</v>
      </c>
    </row>
    <row r="8" spans="1:7" ht="26.25" x14ac:dyDescent="0.25">
      <c r="A8" s="26" t="s">
        <v>39</v>
      </c>
      <c r="B8" s="27">
        <v>6305</v>
      </c>
      <c r="C8" s="129">
        <v>18315</v>
      </c>
      <c r="D8" s="26"/>
      <c r="E8" s="29">
        <v>300</v>
      </c>
      <c r="F8" s="27">
        <f t="shared" si="0"/>
        <v>4.7581284694686756</v>
      </c>
      <c r="G8" s="28"/>
    </row>
    <row r="9" spans="1:7" x14ac:dyDescent="0.25">
      <c r="A9" s="26" t="s">
        <v>40</v>
      </c>
      <c r="B9" s="27">
        <v>6305</v>
      </c>
      <c r="C9" s="129"/>
      <c r="D9" s="26"/>
      <c r="E9" s="29">
        <v>300</v>
      </c>
      <c r="F9" s="27">
        <f t="shared" si="0"/>
        <v>4.7581284694686756</v>
      </c>
      <c r="G9" s="28"/>
    </row>
    <row r="10" spans="1:7" ht="26.25" x14ac:dyDescent="0.25">
      <c r="A10" s="26" t="s">
        <v>41</v>
      </c>
      <c r="B10" s="27">
        <v>504893.07</v>
      </c>
      <c r="C10" s="129">
        <v>1284225.99</v>
      </c>
      <c r="D10" s="26"/>
      <c r="E10" s="27">
        <v>640534.68999999994</v>
      </c>
      <c r="F10" s="27">
        <f t="shared" si="0"/>
        <v>126.86541528486417</v>
      </c>
      <c r="G10" s="28"/>
    </row>
    <row r="11" spans="1:7" ht="26.25" x14ac:dyDescent="0.25">
      <c r="A11" s="26" t="s">
        <v>42</v>
      </c>
      <c r="B11" s="27">
        <v>504893.07</v>
      </c>
      <c r="C11" s="130"/>
      <c r="D11" s="26"/>
      <c r="E11" s="27">
        <v>640534.68999999994</v>
      </c>
      <c r="F11" s="27">
        <f t="shared" si="0"/>
        <v>126.86541528486417</v>
      </c>
      <c r="G11" s="28"/>
    </row>
    <row r="12" spans="1:7" ht="26.25" x14ac:dyDescent="0.25">
      <c r="A12" s="26" t="s">
        <v>43</v>
      </c>
      <c r="B12" s="27">
        <v>0</v>
      </c>
      <c r="C12" s="130"/>
      <c r="D12" s="15"/>
      <c r="E12" s="15"/>
      <c r="F12" s="27"/>
      <c r="G12" s="28"/>
    </row>
    <row r="13" spans="1:7" x14ac:dyDescent="0.25">
      <c r="A13" s="26" t="s">
        <v>44</v>
      </c>
      <c r="B13" s="27">
        <v>4892.3999999999996</v>
      </c>
      <c r="C13" s="129">
        <v>4892</v>
      </c>
      <c r="D13" s="15"/>
      <c r="E13" s="15"/>
      <c r="F13" s="27">
        <f t="shared" si="0"/>
        <v>0</v>
      </c>
      <c r="G13" s="28"/>
    </row>
    <row r="14" spans="1:7" ht="26.25" x14ac:dyDescent="0.25">
      <c r="A14" s="26" t="s">
        <v>45</v>
      </c>
      <c r="B14" s="27">
        <v>4892.3999999999996</v>
      </c>
      <c r="C14" s="129"/>
      <c r="D14" s="15"/>
      <c r="E14" s="15"/>
      <c r="F14" s="27">
        <f t="shared" si="0"/>
        <v>0</v>
      </c>
      <c r="G14" s="28"/>
    </row>
    <row r="15" spans="1:7" x14ac:dyDescent="0.25">
      <c r="A15" s="26" t="s">
        <v>46</v>
      </c>
      <c r="B15" s="29">
        <v>14.97</v>
      </c>
      <c r="C15" s="129">
        <v>50</v>
      </c>
      <c r="D15" s="29">
        <v>20</v>
      </c>
      <c r="E15" s="29">
        <v>4.91</v>
      </c>
      <c r="F15" s="27">
        <f t="shared" si="0"/>
        <v>32.798931195724784</v>
      </c>
      <c r="G15" s="28">
        <f t="shared" si="1"/>
        <v>24.55</v>
      </c>
    </row>
    <row r="16" spans="1:7" x14ac:dyDescent="0.25">
      <c r="A16" s="26" t="s">
        <v>47</v>
      </c>
      <c r="B16" s="29">
        <v>14.97</v>
      </c>
      <c r="C16" s="129">
        <v>50</v>
      </c>
      <c r="D16" s="26"/>
      <c r="E16" s="29">
        <v>4.91</v>
      </c>
      <c r="F16" s="27">
        <f t="shared" si="0"/>
        <v>32.798931195724784</v>
      </c>
      <c r="G16" s="28"/>
    </row>
    <row r="17" spans="1:7" x14ac:dyDescent="0.25">
      <c r="A17" s="26" t="s">
        <v>48</v>
      </c>
      <c r="B17" s="29">
        <v>14.97</v>
      </c>
      <c r="C17" s="129"/>
      <c r="D17" s="26"/>
      <c r="E17" s="29">
        <v>4.91</v>
      </c>
      <c r="F17" s="27">
        <f t="shared" si="0"/>
        <v>32.798931195724784</v>
      </c>
      <c r="G17" s="28"/>
    </row>
    <row r="18" spans="1:7" ht="26.25" x14ac:dyDescent="0.25">
      <c r="A18" s="26" t="s">
        <v>49</v>
      </c>
      <c r="B18" s="27">
        <v>9480</v>
      </c>
      <c r="C18" s="129">
        <v>10500</v>
      </c>
      <c r="D18" s="27">
        <v>10500</v>
      </c>
      <c r="E18" s="27">
        <v>6131.09</v>
      </c>
      <c r="F18" s="27">
        <f t="shared" si="0"/>
        <v>64.673945147679319</v>
      </c>
      <c r="G18" s="28">
        <f>(E18/D18)*100</f>
        <v>58.391333333333343</v>
      </c>
    </row>
    <row r="19" spans="1:7" x14ac:dyDescent="0.25">
      <c r="A19" s="26" t="s">
        <v>50</v>
      </c>
      <c r="B19" s="27">
        <v>9480</v>
      </c>
      <c r="C19" s="129">
        <v>10500</v>
      </c>
      <c r="D19" s="26"/>
      <c r="E19" s="27">
        <v>6131.09</v>
      </c>
      <c r="F19" s="27">
        <f t="shared" si="0"/>
        <v>64.673945147679319</v>
      </c>
      <c r="G19" s="28"/>
    </row>
    <row r="20" spans="1:7" x14ac:dyDescent="0.25">
      <c r="A20" s="26" t="s">
        <v>51</v>
      </c>
      <c r="B20" s="27">
        <v>9480</v>
      </c>
      <c r="C20" s="128"/>
      <c r="D20" s="26"/>
      <c r="E20" s="27">
        <v>6131.09</v>
      </c>
      <c r="F20" s="27">
        <f t="shared" si="0"/>
        <v>64.673945147679319</v>
      </c>
      <c r="G20" s="28"/>
    </row>
    <row r="21" spans="1:7" ht="26.25" x14ac:dyDescent="0.25">
      <c r="A21" s="26" t="s">
        <v>52</v>
      </c>
      <c r="B21" s="27">
        <v>13410.55</v>
      </c>
      <c r="C21" s="129">
        <v>22900</v>
      </c>
      <c r="D21" s="27">
        <v>29407.87</v>
      </c>
      <c r="E21" s="27">
        <v>16201.5</v>
      </c>
      <c r="F21" s="27">
        <f t="shared" si="0"/>
        <v>120.81159982252778</v>
      </c>
      <c r="G21" s="28">
        <f t="shared" si="1"/>
        <v>55.092395334990265</v>
      </c>
    </row>
    <row r="22" spans="1:7" x14ac:dyDescent="0.25">
      <c r="A22" s="26" t="s">
        <v>53</v>
      </c>
      <c r="B22" s="27">
        <v>12770.55</v>
      </c>
      <c r="C22" s="129">
        <v>20000</v>
      </c>
      <c r="D22" s="26"/>
      <c r="E22" s="27">
        <v>15772.71</v>
      </c>
      <c r="F22" s="27">
        <f t="shared" si="0"/>
        <v>123.50846283049673</v>
      </c>
      <c r="G22" s="28"/>
    </row>
    <row r="23" spans="1:7" x14ac:dyDescent="0.25">
      <c r="A23" s="26" t="s">
        <v>54</v>
      </c>
      <c r="B23" s="27">
        <v>12770.55</v>
      </c>
      <c r="C23" s="128"/>
      <c r="D23" s="26"/>
      <c r="E23" s="27">
        <v>15772.71</v>
      </c>
      <c r="F23" s="27">
        <f t="shared" si="0"/>
        <v>123.50846283049673</v>
      </c>
      <c r="G23" s="28"/>
    </row>
    <row r="24" spans="1:7" ht="26.25" x14ac:dyDescent="0.25">
      <c r="A24" s="26" t="s">
        <v>55</v>
      </c>
      <c r="B24" s="29">
        <v>640</v>
      </c>
      <c r="C24" s="129">
        <v>2900</v>
      </c>
      <c r="D24" s="26"/>
      <c r="E24" s="29">
        <v>428.79</v>
      </c>
      <c r="F24" s="27">
        <f t="shared" si="0"/>
        <v>66.998437500000009</v>
      </c>
      <c r="G24" s="28"/>
    </row>
    <row r="25" spans="1:7" x14ac:dyDescent="0.25">
      <c r="A25" s="26" t="s">
        <v>56</v>
      </c>
      <c r="B25" s="29">
        <v>640</v>
      </c>
      <c r="C25" s="129"/>
      <c r="D25" s="26"/>
      <c r="E25" s="29">
        <v>428.79</v>
      </c>
      <c r="F25" s="27">
        <f t="shared" si="0"/>
        <v>66.998437500000009</v>
      </c>
      <c r="G25" s="28"/>
    </row>
    <row r="26" spans="1:7" x14ac:dyDescent="0.25">
      <c r="A26" s="26" t="s">
        <v>57</v>
      </c>
      <c r="B26" s="26"/>
      <c r="C26" s="15"/>
      <c r="D26" s="15"/>
      <c r="E26" s="15"/>
      <c r="F26" s="27"/>
      <c r="G26" s="28"/>
    </row>
    <row r="27" spans="1:7" ht="26.25" x14ac:dyDescent="0.25">
      <c r="A27" s="26" t="s">
        <v>58</v>
      </c>
      <c r="B27" s="27">
        <v>89586.55</v>
      </c>
      <c r="C27" s="131">
        <v>180670</v>
      </c>
      <c r="D27" s="27">
        <v>195000</v>
      </c>
      <c r="E27" s="27">
        <v>99685.2</v>
      </c>
      <c r="F27" s="27">
        <f t="shared" si="0"/>
        <v>111.27250686626506</v>
      </c>
      <c r="G27" s="28">
        <f t="shared" si="1"/>
        <v>51.120615384615384</v>
      </c>
    </row>
    <row r="28" spans="1:7" ht="26.25" x14ac:dyDescent="0.25">
      <c r="A28" s="26" t="s">
        <v>59</v>
      </c>
      <c r="B28" s="27">
        <v>89586.55</v>
      </c>
      <c r="C28" s="132">
        <v>180670</v>
      </c>
      <c r="D28" s="26"/>
      <c r="E28" s="27">
        <v>99685.2</v>
      </c>
      <c r="F28" s="27">
        <f t="shared" si="0"/>
        <v>111.27250686626506</v>
      </c>
      <c r="G28" s="28"/>
    </row>
    <row r="29" spans="1:7" ht="26.25" x14ac:dyDescent="0.25">
      <c r="A29" s="26" t="s">
        <v>60</v>
      </c>
      <c r="B29" s="27">
        <v>89336.55</v>
      </c>
      <c r="C29" s="132"/>
      <c r="D29" s="26"/>
      <c r="E29" s="27">
        <v>99685.2</v>
      </c>
      <c r="F29" s="27">
        <f t="shared" si="0"/>
        <v>111.58389259491214</v>
      </c>
      <c r="G29" s="28"/>
    </row>
    <row r="30" spans="1:7" ht="26.25" x14ac:dyDescent="0.25">
      <c r="A30" s="26" t="s">
        <v>61</v>
      </c>
      <c r="B30" s="29">
        <v>250</v>
      </c>
      <c r="C30" s="15"/>
      <c r="D30" s="15"/>
      <c r="E30" s="15"/>
      <c r="F30" s="27">
        <f t="shared" si="0"/>
        <v>0</v>
      </c>
      <c r="G30" s="28"/>
    </row>
    <row r="31" spans="1:7" x14ac:dyDescent="0.25">
      <c r="A31" s="30" t="s">
        <v>62</v>
      </c>
      <c r="B31" s="33">
        <v>96.72</v>
      </c>
      <c r="C31" s="133">
        <v>4000</v>
      </c>
      <c r="D31" s="31">
        <v>3084.22</v>
      </c>
      <c r="E31" s="33">
        <v>10.52</v>
      </c>
      <c r="F31" s="31">
        <f t="shared" si="0"/>
        <v>10.8767576509512</v>
      </c>
      <c r="G31" s="32">
        <f t="shared" si="1"/>
        <v>0.34109110245053853</v>
      </c>
    </row>
    <row r="32" spans="1:7" x14ac:dyDescent="0.25">
      <c r="A32" s="26" t="s">
        <v>63</v>
      </c>
      <c r="B32" s="29">
        <v>96.72</v>
      </c>
      <c r="C32" s="131">
        <v>4000</v>
      </c>
      <c r="D32" s="27">
        <v>3084.22</v>
      </c>
      <c r="E32" s="29">
        <v>10.52</v>
      </c>
      <c r="F32" s="27">
        <f t="shared" si="0"/>
        <v>10.8767576509512</v>
      </c>
      <c r="G32" s="28">
        <f t="shared" si="1"/>
        <v>0.34109110245053853</v>
      </c>
    </row>
    <row r="33" spans="1:7" x14ac:dyDescent="0.25">
      <c r="A33" s="26" t="s">
        <v>64</v>
      </c>
      <c r="B33" s="29">
        <v>96.72</v>
      </c>
      <c r="C33" s="132">
        <v>4000</v>
      </c>
      <c r="D33" s="26"/>
      <c r="E33" s="29">
        <v>10.52</v>
      </c>
      <c r="F33" s="27">
        <f t="shared" si="0"/>
        <v>10.8767576509512</v>
      </c>
      <c r="G33" s="28"/>
    </row>
    <row r="34" spans="1:7" x14ac:dyDescent="0.25">
      <c r="A34" s="26" t="s">
        <v>65</v>
      </c>
      <c r="B34" s="29">
        <v>96.72</v>
      </c>
      <c r="C34" s="132"/>
      <c r="D34" s="26"/>
      <c r="E34" s="29">
        <v>10.52</v>
      </c>
      <c r="F34" s="27">
        <f t="shared" si="0"/>
        <v>10.8767576509512</v>
      </c>
      <c r="G34" s="28"/>
    </row>
    <row r="35" spans="1:7" x14ac:dyDescent="0.25">
      <c r="A35" s="26" t="s">
        <v>66</v>
      </c>
      <c r="B35" s="15"/>
      <c r="C35" s="134">
        <v>13705.91</v>
      </c>
      <c r="D35" s="134">
        <v>22906.11</v>
      </c>
      <c r="E35" s="15"/>
      <c r="F35" s="27"/>
      <c r="G35" s="28"/>
    </row>
    <row r="36" spans="1:7" x14ac:dyDescent="0.25">
      <c r="A36" s="26" t="s">
        <v>67</v>
      </c>
      <c r="B36" s="15"/>
      <c r="C36" s="134">
        <v>13705.91</v>
      </c>
      <c r="D36" s="134">
        <v>22906.11</v>
      </c>
      <c r="E36" s="15"/>
      <c r="F36" s="27"/>
      <c r="G36" s="28"/>
    </row>
    <row r="37" spans="1:7" x14ac:dyDescent="0.25">
      <c r="A37" s="26" t="s">
        <v>68</v>
      </c>
      <c r="B37" s="15"/>
      <c r="C37" s="134">
        <v>13705.91</v>
      </c>
      <c r="D37" s="134">
        <v>22906.11</v>
      </c>
      <c r="E37" s="15"/>
      <c r="F37" s="27"/>
      <c r="G37" s="28"/>
    </row>
    <row r="38" spans="1:7" x14ac:dyDescent="0.25">
      <c r="A38" s="30" t="s">
        <v>69</v>
      </c>
      <c r="B38" s="31">
        <v>628679.26</v>
      </c>
      <c r="C38" s="133">
        <f>C35+C31+C6</f>
        <v>1539259.2999999998</v>
      </c>
      <c r="D38" s="31">
        <f>D35+D6+D31</f>
        <v>1671773</v>
      </c>
      <c r="E38" s="31">
        <v>762867.91</v>
      </c>
      <c r="F38" s="31">
        <f t="shared" si="0"/>
        <v>121.34453266360339</v>
      </c>
      <c r="G38" s="32">
        <f t="shared" si="1"/>
        <v>45.632266462013682</v>
      </c>
    </row>
    <row r="39" spans="1:7" x14ac:dyDescent="0.25">
      <c r="A39" s="30" t="s">
        <v>70</v>
      </c>
      <c r="B39" s="31">
        <v>706192.28</v>
      </c>
      <c r="C39" s="133">
        <v>1533973.26</v>
      </c>
      <c r="D39" s="31">
        <v>1664023</v>
      </c>
      <c r="E39" s="31">
        <v>871950.82</v>
      </c>
      <c r="F39" s="31">
        <f t="shared" si="0"/>
        <v>123.47215407112635</v>
      </c>
      <c r="G39" s="32">
        <f t="shared" si="1"/>
        <v>52.400166343854615</v>
      </c>
    </row>
    <row r="40" spans="1:7" x14ac:dyDescent="0.25">
      <c r="A40" s="26" t="s">
        <v>71</v>
      </c>
      <c r="B40" s="27">
        <v>608894.49</v>
      </c>
      <c r="C40" s="131">
        <v>1322272</v>
      </c>
      <c r="D40" s="27">
        <v>1449920</v>
      </c>
      <c r="E40" s="27">
        <v>759980.16</v>
      </c>
      <c r="F40" s="27">
        <f t="shared" si="0"/>
        <v>124.81311171004357</v>
      </c>
      <c r="G40" s="28">
        <f t="shared" si="1"/>
        <v>52.415316707128667</v>
      </c>
    </row>
    <row r="41" spans="1:7" x14ac:dyDescent="0.25">
      <c r="A41" s="26" t="s">
        <v>72</v>
      </c>
      <c r="B41" s="27">
        <v>502523.96</v>
      </c>
      <c r="C41" s="132"/>
      <c r="D41" s="26"/>
      <c r="E41" s="27">
        <v>632994.24</v>
      </c>
      <c r="F41" s="27">
        <f t="shared" si="0"/>
        <v>125.96299686884581</v>
      </c>
      <c r="G41" s="28"/>
    </row>
    <row r="42" spans="1:7" x14ac:dyDescent="0.25">
      <c r="A42" s="26" t="s">
        <v>73</v>
      </c>
      <c r="B42" s="27">
        <v>493503.16</v>
      </c>
      <c r="C42" s="132"/>
      <c r="D42" s="26"/>
      <c r="E42" s="27">
        <v>613732.19999999995</v>
      </c>
      <c r="F42" s="27">
        <f t="shared" si="0"/>
        <v>124.3623647718892</v>
      </c>
      <c r="G42" s="28"/>
    </row>
    <row r="43" spans="1:7" x14ac:dyDescent="0.25">
      <c r="A43" s="26" t="s">
        <v>74</v>
      </c>
      <c r="B43" s="27">
        <v>9020.7999999999993</v>
      </c>
      <c r="C43" s="132"/>
      <c r="D43" s="26"/>
      <c r="E43" s="27">
        <v>19262.04</v>
      </c>
      <c r="F43" s="27">
        <f t="shared" si="0"/>
        <v>213.52917701312526</v>
      </c>
      <c r="G43" s="28"/>
    </row>
    <row r="44" spans="1:7" x14ac:dyDescent="0.25">
      <c r="A44" s="26" t="s">
        <v>75</v>
      </c>
      <c r="B44" s="27">
        <v>23405.31</v>
      </c>
      <c r="C44" s="132"/>
      <c r="D44" s="26"/>
      <c r="E44" s="27">
        <v>22541.93</v>
      </c>
      <c r="F44" s="27">
        <f t="shared" si="0"/>
        <v>96.311178958962728</v>
      </c>
      <c r="G44" s="28"/>
    </row>
    <row r="45" spans="1:7" x14ac:dyDescent="0.25">
      <c r="A45" s="26" t="s">
        <v>76</v>
      </c>
      <c r="B45" s="27">
        <v>23405.31</v>
      </c>
      <c r="C45" s="132"/>
      <c r="D45" s="26"/>
      <c r="E45" s="27">
        <v>22541.93</v>
      </c>
      <c r="F45" s="27">
        <f t="shared" si="0"/>
        <v>96.311178958962728</v>
      </c>
      <c r="G45" s="28"/>
    </row>
    <row r="46" spans="1:7" x14ac:dyDescent="0.25">
      <c r="A46" s="26" t="s">
        <v>77</v>
      </c>
      <c r="B46" s="27">
        <v>82965.22</v>
      </c>
      <c r="C46" s="132"/>
      <c r="D46" s="26"/>
      <c r="E46" s="27">
        <v>104443.99</v>
      </c>
      <c r="F46" s="27">
        <f t="shared" si="0"/>
        <v>125.88888452293625</v>
      </c>
      <c r="G46" s="28"/>
    </row>
    <row r="47" spans="1:7" x14ac:dyDescent="0.25">
      <c r="A47" s="26" t="s">
        <v>78</v>
      </c>
      <c r="B47" s="27">
        <v>82965.22</v>
      </c>
      <c r="C47" s="132"/>
      <c r="D47" s="26"/>
      <c r="E47" s="27">
        <v>104443.99</v>
      </c>
      <c r="F47" s="27">
        <f t="shared" si="0"/>
        <v>125.88888452293625</v>
      </c>
      <c r="G47" s="28"/>
    </row>
    <row r="48" spans="1:7" x14ac:dyDescent="0.25">
      <c r="A48" s="26" t="s">
        <v>79</v>
      </c>
      <c r="B48" s="29">
        <v>0</v>
      </c>
      <c r="C48" s="15">
        <v>0</v>
      </c>
      <c r="D48" s="36">
        <v>0</v>
      </c>
      <c r="E48" s="36">
        <v>0</v>
      </c>
      <c r="F48" s="27"/>
      <c r="G48" s="28"/>
    </row>
    <row r="49" spans="1:7" x14ac:dyDescent="0.25">
      <c r="A49" s="26" t="s">
        <v>80</v>
      </c>
      <c r="B49" s="27">
        <v>92817.48</v>
      </c>
      <c r="C49" s="131">
        <v>2029423.18</v>
      </c>
      <c r="D49" s="27">
        <v>211583</v>
      </c>
      <c r="E49" s="27">
        <v>110857.3</v>
      </c>
      <c r="F49" s="27">
        <f t="shared" si="0"/>
        <v>119.43580023935148</v>
      </c>
      <c r="G49" s="28">
        <f t="shared" si="1"/>
        <v>52.394237722312283</v>
      </c>
    </row>
    <row r="50" spans="1:7" x14ac:dyDescent="0.25">
      <c r="A50" s="26" t="s">
        <v>81</v>
      </c>
      <c r="B50" s="27">
        <v>29115.13</v>
      </c>
      <c r="C50" s="132"/>
      <c r="D50" s="26"/>
      <c r="E50" s="27">
        <v>27678.68</v>
      </c>
      <c r="F50" s="27">
        <f t="shared" si="0"/>
        <v>95.06631088372265</v>
      </c>
      <c r="G50" s="28"/>
    </row>
    <row r="51" spans="1:7" x14ac:dyDescent="0.25">
      <c r="A51" s="26" t="s">
        <v>82</v>
      </c>
      <c r="B51" s="27">
        <v>4511.04</v>
      </c>
      <c r="C51" s="132"/>
      <c r="D51" s="26"/>
      <c r="E51" s="27">
        <v>10202.24</v>
      </c>
      <c r="F51" s="27">
        <f t="shared" si="0"/>
        <v>226.16159466553168</v>
      </c>
      <c r="G51" s="28"/>
    </row>
    <row r="52" spans="1:7" x14ac:dyDescent="0.25">
      <c r="A52" s="26" t="s">
        <v>83</v>
      </c>
      <c r="B52" s="27">
        <v>14717.03</v>
      </c>
      <c r="C52" s="132"/>
      <c r="D52" s="26"/>
      <c r="E52" s="27">
        <v>15876.44</v>
      </c>
      <c r="F52" s="27">
        <f t="shared" si="0"/>
        <v>107.87801614863868</v>
      </c>
      <c r="G52" s="28"/>
    </row>
    <row r="53" spans="1:7" x14ac:dyDescent="0.25">
      <c r="A53" s="26" t="s">
        <v>84</v>
      </c>
      <c r="B53" s="29">
        <v>395</v>
      </c>
      <c r="C53" s="132"/>
      <c r="D53" s="26"/>
      <c r="E53" s="29">
        <v>200</v>
      </c>
      <c r="F53" s="27">
        <f t="shared" si="0"/>
        <v>50.632911392405063</v>
      </c>
      <c r="G53" s="28"/>
    </row>
    <row r="54" spans="1:7" x14ac:dyDescent="0.25">
      <c r="A54" s="26" t="s">
        <v>85</v>
      </c>
      <c r="B54" s="27">
        <v>9492.06</v>
      </c>
      <c r="C54" s="132"/>
      <c r="D54" s="26"/>
      <c r="E54" s="27">
        <v>1400</v>
      </c>
      <c r="F54" s="27">
        <f t="shared" si="0"/>
        <v>14.74916930571446</v>
      </c>
      <c r="G54" s="28"/>
    </row>
    <row r="55" spans="1:7" x14ac:dyDescent="0.25">
      <c r="A55" s="26" t="s">
        <v>86</v>
      </c>
      <c r="B55" s="27">
        <v>39638.93</v>
      </c>
      <c r="C55" s="132"/>
      <c r="D55" s="26"/>
      <c r="E55" s="27">
        <v>40323.79</v>
      </c>
      <c r="F55" s="27">
        <f t="shared" si="0"/>
        <v>101.72774593057885</v>
      </c>
      <c r="G55" s="28"/>
    </row>
    <row r="56" spans="1:7" x14ac:dyDescent="0.25">
      <c r="A56" s="26" t="s">
        <v>87</v>
      </c>
      <c r="B56" s="27">
        <v>7619.21</v>
      </c>
      <c r="C56" s="132"/>
      <c r="D56" s="26"/>
      <c r="E56" s="27">
        <v>4826.03</v>
      </c>
      <c r="F56" s="27">
        <f t="shared" si="0"/>
        <v>63.340293809988168</v>
      </c>
      <c r="G56" s="28"/>
    </row>
    <row r="57" spans="1:7" x14ac:dyDescent="0.25">
      <c r="A57" s="26" t="s">
        <v>88</v>
      </c>
      <c r="B57" s="27">
        <v>1592.02</v>
      </c>
      <c r="C57" s="132"/>
      <c r="D57" s="26"/>
      <c r="E57" s="27">
        <v>1022.81</v>
      </c>
      <c r="F57" s="27">
        <f t="shared" si="0"/>
        <v>64.246052185274053</v>
      </c>
      <c r="G57" s="28"/>
    </row>
    <row r="58" spans="1:7" x14ac:dyDescent="0.25">
      <c r="A58" s="26" t="s">
        <v>89</v>
      </c>
      <c r="B58" s="27">
        <v>25679.24</v>
      </c>
      <c r="C58" s="132"/>
      <c r="D58" s="26"/>
      <c r="E58" s="27">
        <v>33357.31</v>
      </c>
      <c r="F58" s="27">
        <f t="shared" si="0"/>
        <v>129.89991136809343</v>
      </c>
      <c r="G58" s="28"/>
    </row>
    <row r="59" spans="1:7" x14ac:dyDescent="0.25">
      <c r="A59" s="26" t="s">
        <v>90</v>
      </c>
      <c r="B59" s="27">
        <v>4699.5600000000004</v>
      </c>
      <c r="C59" s="132"/>
      <c r="D59" s="26"/>
      <c r="E59" s="29">
        <v>122.54</v>
      </c>
      <c r="F59" s="27">
        <f t="shared" si="0"/>
        <v>2.607478146890347</v>
      </c>
      <c r="G59" s="28"/>
    </row>
    <row r="60" spans="1:7" x14ac:dyDescent="0.25">
      <c r="A60" s="26" t="s">
        <v>91</v>
      </c>
      <c r="B60" s="26"/>
      <c r="C60" s="132"/>
      <c r="D60" s="26"/>
      <c r="E60" s="29">
        <v>995.1</v>
      </c>
      <c r="F60" s="27"/>
      <c r="G60" s="28"/>
    </row>
    <row r="61" spans="1:7" x14ac:dyDescent="0.25">
      <c r="A61" s="26" t="s">
        <v>92</v>
      </c>
      <c r="B61" s="29">
        <v>48.9</v>
      </c>
      <c r="C61" s="132"/>
      <c r="D61" s="26"/>
      <c r="E61" s="27">
        <v>35093.81</v>
      </c>
      <c r="F61" s="27">
        <f t="shared" si="0"/>
        <v>71766.482617586909</v>
      </c>
      <c r="G61" s="28"/>
    </row>
    <row r="62" spans="1:7" x14ac:dyDescent="0.25">
      <c r="A62" s="26" t="s">
        <v>93</v>
      </c>
      <c r="B62" s="27">
        <v>20281.03</v>
      </c>
      <c r="C62" s="132"/>
      <c r="D62" s="26"/>
      <c r="E62" s="27">
        <v>6718.38</v>
      </c>
      <c r="F62" s="27">
        <f t="shared" si="0"/>
        <v>33.126424052427325</v>
      </c>
      <c r="G62" s="28"/>
    </row>
    <row r="63" spans="1:7" x14ac:dyDescent="0.25">
      <c r="A63" s="26" t="s">
        <v>94</v>
      </c>
      <c r="B63" s="27">
        <v>6002.96</v>
      </c>
      <c r="C63" s="132"/>
      <c r="D63" s="26"/>
      <c r="E63" s="27">
        <v>15490.35</v>
      </c>
      <c r="F63" s="27">
        <f t="shared" si="0"/>
        <v>258.04519770246679</v>
      </c>
      <c r="G63" s="28"/>
    </row>
    <row r="64" spans="1:7" x14ac:dyDescent="0.25">
      <c r="A64" s="26" t="s">
        <v>95</v>
      </c>
      <c r="B64" s="27">
        <v>3194.76</v>
      </c>
      <c r="C64" s="132"/>
      <c r="D64" s="26"/>
      <c r="E64" s="29">
        <v>670</v>
      </c>
      <c r="F64" s="27">
        <f t="shared" si="0"/>
        <v>20.971841390276577</v>
      </c>
      <c r="G64" s="28"/>
    </row>
    <row r="65" spans="1:7" x14ac:dyDescent="0.25">
      <c r="A65" s="26" t="s">
        <v>96</v>
      </c>
      <c r="B65" s="27">
        <v>1260.1199999999999</v>
      </c>
      <c r="C65" s="132"/>
      <c r="D65" s="26"/>
      <c r="E65" s="27">
        <v>4253</v>
      </c>
      <c r="F65" s="27">
        <f t="shared" si="0"/>
        <v>337.50753896454307</v>
      </c>
      <c r="G65" s="28"/>
    </row>
    <row r="66" spans="1:7" x14ac:dyDescent="0.25">
      <c r="A66" s="26" t="s">
        <v>97</v>
      </c>
      <c r="B66" s="27">
        <v>4946.37</v>
      </c>
      <c r="C66" s="132"/>
      <c r="D66" s="26"/>
      <c r="E66" s="27">
        <v>2548.3200000000002</v>
      </c>
      <c r="F66" s="27">
        <f t="shared" si="0"/>
        <v>51.518992715870425</v>
      </c>
      <c r="G66" s="28"/>
    </row>
    <row r="67" spans="1:7" x14ac:dyDescent="0.25">
      <c r="A67" s="26" t="s">
        <v>98</v>
      </c>
      <c r="B67" s="29">
        <v>143.38</v>
      </c>
      <c r="C67" s="132"/>
      <c r="D67" s="26"/>
      <c r="E67" s="27">
        <v>2662.11</v>
      </c>
      <c r="F67" s="27">
        <f t="shared" si="0"/>
        <v>1856.6815455433116</v>
      </c>
      <c r="G67" s="28"/>
    </row>
    <row r="68" spans="1:7" x14ac:dyDescent="0.25">
      <c r="A68" s="26" t="s">
        <v>99</v>
      </c>
      <c r="B68" s="27">
        <v>1714.01</v>
      </c>
      <c r="C68" s="132"/>
      <c r="D68" s="26"/>
      <c r="E68" s="29">
        <v>934.01</v>
      </c>
      <c r="F68" s="27">
        <f t="shared" si="0"/>
        <v>54.492680906179082</v>
      </c>
      <c r="G68" s="28"/>
    </row>
    <row r="69" spans="1:7" x14ac:dyDescent="0.25">
      <c r="A69" s="26" t="s">
        <v>100</v>
      </c>
      <c r="B69" s="29">
        <v>535.45000000000005</v>
      </c>
      <c r="C69" s="132"/>
      <c r="D69" s="26"/>
      <c r="E69" s="27">
        <v>1817.64</v>
      </c>
      <c r="F69" s="27">
        <f t="shared" si="0"/>
        <v>339.46026706508542</v>
      </c>
      <c r="G69" s="28"/>
    </row>
    <row r="70" spans="1:7" x14ac:dyDescent="0.25">
      <c r="A70" s="26" t="s">
        <v>101</v>
      </c>
      <c r="B70" s="27">
        <v>2483.98</v>
      </c>
      <c r="C70" s="132"/>
      <c r="D70" s="26"/>
      <c r="E70" s="27">
        <v>3487.07</v>
      </c>
      <c r="F70" s="27">
        <f t="shared" si="0"/>
        <v>140.38237022842375</v>
      </c>
      <c r="G70" s="28"/>
    </row>
    <row r="71" spans="1:7" x14ac:dyDescent="0.25">
      <c r="A71" s="26" t="s">
        <v>102</v>
      </c>
      <c r="B71" s="26"/>
      <c r="C71" s="132"/>
      <c r="D71" s="26"/>
      <c r="E71" s="27">
        <v>3487.07</v>
      </c>
      <c r="F71" s="27"/>
      <c r="G71" s="28"/>
    </row>
    <row r="72" spans="1:7" x14ac:dyDescent="0.25">
      <c r="A72" s="26" t="s">
        <v>103</v>
      </c>
      <c r="B72" s="26"/>
      <c r="C72" s="132"/>
      <c r="D72" s="26"/>
      <c r="E72" s="27">
        <v>4273.95</v>
      </c>
      <c r="F72" s="27"/>
      <c r="G72" s="28"/>
    </row>
    <row r="73" spans="1:7" x14ac:dyDescent="0.25">
      <c r="A73" s="26" t="s">
        <v>104</v>
      </c>
      <c r="B73" s="27">
        <v>3782.39</v>
      </c>
      <c r="C73" s="132"/>
      <c r="D73" s="26"/>
      <c r="E73" s="29">
        <v>457.84</v>
      </c>
      <c r="F73" s="27">
        <f t="shared" ref="F73:F103" si="2">(E73/B73)*100</f>
        <v>12.104515927759961</v>
      </c>
      <c r="G73" s="28"/>
    </row>
    <row r="74" spans="1:7" x14ac:dyDescent="0.25">
      <c r="A74" s="26" t="s">
        <v>105</v>
      </c>
      <c r="B74" s="29">
        <v>273.08</v>
      </c>
      <c r="C74" s="132"/>
      <c r="D74" s="26"/>
      <c r="E74" s="29">
        <v>373.4</v>
      </c>
      <c r="F74" s="27">
        <f t="shared" si="2"/>
        <v>136.73648747619745</v>
      </c>
      <c r="G74" s="28"/>
    </row>
    <row r="75" spans="1:7" x14ac:dyDescent="0.25">
      <c r="A75" s="26" t="s">
        <v>106</v>
      </c>
      <c r="B75" s="29">
        <v>481.09</v>
      </c>
      <c r="C75" s="132"/>
      <c r="D75" s="26"/>
      <c r="E75" s="29">
        <v>315</v>
      </c>
      <c r="F75" s="27">
        <f t="shared" si="2"/>
        <v>65.476314203163653</v>
      </c>
      <c r="G75" s="28"/>
    </row>
    <row r="76" spans="1:7" x14ac:dyDescent="0.25">
      <c r="A76" s="26" t="s">
        <v>107</v>
      </c>
      <c r="B76" s="29">
        <v>866.25</v>
      </c>
      <c r="C76" s="132"/>
      <c r="D76" s="26"/>
      <c r="E76" s="27">
        <v>2791.44</v>
      </c>
      <c r="F76" s="27">
        <f t="shared" si="2"/>
        <v>322.24415584415584</v>
      </c>
      <c r="G76" s="28"/>
    </row>
    <row r="77" spans="1:7" x14ac:dyDescent="0.25">
      <c r="A77" s="26" t="s">
        <v>108</v>
      </c>
      <c r="B77" s="27">
        <v>1883.28</v>
      </c>
      <c r="C77" s="132"/>
      <c r="D77" s="26"/>
      <c r="E77" s="29">
        <v>336.27</v>
      </c>
      <c r="F77" s="27">
        <f t="shared" si="2"/>
        <v>17.855549891678351</v>
      </c>
      <c r="G77" s="28"/>
    </row>
    <row r="78" spans="1:7" x14ac:dyDescent="0.25">
      <c r="A78" s="26" t="s">
        <v>109</v>
      </c>
      <c r="B78" s="26"/>
      <c r="C78" s="15"/>
      <c r="D78" s="15"/>
      <c r="E78" s="15"/>
      <c r="F78" s="27"/>
      <c r="G78" s="28"/>
    </row>
    <row r="79" spans="1:7" x14ac:dyDescent="0.25">
      <c r="A79" s="26" t="s">
        <v>110</v>
      </c>
      <c r="B79" s="29">
        <v>278.69</v>
      </c>
      <c r="C79" s="15"/>
      <c r="D79" s="15"/>
      <c r="E79" s="15"/>
      <c r="F79" s="27">
        <f t="shared" si="2"/>
        <v>0</v>
      </c>
      <c r="G79" s="28"/>
    </row>
    <row r="80" spans="1:7" x14ac:dyDescent="0.25">
      <c r="A80" s="26" t="s">
        <v>111</v>
      </c>
      <c r="B80" s="29">
        <v>206.23</v>
      </c>
      <c r="C80" s="132">
        <v>2650</v>
      </c>
      <c r="D80" s="29">
        <v>620</v>
      </c>
      <c r="E80" s="29">
        <v>310.38</v>
      </c>
      <c r="F80" s="27">
        <f t="shared" si="2"/>
        <v>150.50186684769434</v>
      </c>
      <c r="G80" s="28">
        <f t="shared" ref="G80:G103" si="3">(E80/D80)*100</f>
        <v>50.061290322580646</v>
      </c>
    </row>
    <row r="81" spans="1:7" x14ac:dyDescent="0.25">
      <c r="A81" s="26" t="s">
        <v>112</v>
      </c>
      <c r="B81" s="29">
        <v>206.23</v>
      </c>
      <c r="C81" s="132"/>
      <c r="D81" s="26"/>
      <c r="E81" s="29">
        <v>310.38</v>
      </c>
      <c r="F81" s="27">
        <f t="shared" si="2"/>
        <v>150.50186684769434</v>
      </c>
      <c r="G81" s="28"/>
    </row>
    <row r="82" spans="1:7" x14ac:dyDescent="0.25">
      <c r="A82" s="26" t="s">
        <v>113</v>
      </c>
      <c r="B82" s="29">
        <v>206.23</v>
      </c>
      <c r="C82" s="132"/>
      <c r="D82" s="26"/>
      <c r="E82" s="29">
        <v>305.56</v>
      </c>
      <c r="F82" s="27">
        <f t="shared" si="2"/>
        <v>148.16467051350435</v>
      </c>
      <c r="G82" s="28"/>
    </row>
    <row r="83" spans="1:7" x14ac:dyDescent="0.25">
      <c r="A83" s="26" t="s">
        <v>114</v>
      </c>
      <c r="B83" s="26"/>
      <c r="C83" s="132"/>
      <c r="D83" s="26"/>
      <c r="E83" s="29">
        <v>4.82</v>
      </c>
      <c r="F83" s="27"/>
      <c r="G83" s="28"/>
    </row>
    <row r="84" spans="1:7" x14ac:dyDescent="0.25">
      <c r="A84" s="26" t="s">
        <v>115</v>
      </c>
      <c r="B84" s="27">
        <v>3509.08</v>
      </c>
      <c r="C84" s="15">
        <v>3509.08</v>
      </c>
      <c r="D84" s="15"/>
      <c r="E84" s="15"/>
      <c r="F84" s="27">
        <f t="shared" si="2"/>
        <v>0</v>
      </c>
      <c r="G84" s="28"/>
    </row>
    <row r="85" spans="1:7" x14ac:dyDescent="0.25">
      <c r="A85" s="26" t="s">
        <v>116</v>
      </c>
      <c r="B85" s="27">
        <v>3509.08</v>
      </c>
      <c r="C85" s="15"/>
      <c r="D85" s="15"/>
      <c r="E85" s="15"/>
      <c r="F85" s="27">
        <f t="shared" si="2"/>
        <v>0</v>
      </c>
      <c r="G85" s="28"/>
    </row>
    <row r="86" spans="1:7" ht="26.25" x14ac:dyDescent="0.25">
      <c r="A86" s="26" t="s">
        <v>117</v>
      </c>
      <c r="B86" s="27">
        <v>3509.08</v>
      </c>
      <c r="C86" s="15"/>
      <c r="D86" s="15"/>
      <c r="E86" s="15"/>
      <c r="F86" s="27">
        <f t="shared" si="2"/>
        <v>0</v>
      </c>
      <c r="G86" s="28"/>
    </row>
    <row r="87" spans="1:7" ht="26.25" x14ac:dyDescent="0.25">
      <c r="A87" s="26" t="s">
        <v>118</v>
      </c>
      <c r="B87" s="26"/>
      <c r="C87" s="131">
        <v>1500</v>
      </c>
      <c r="D87" s="27">
        <v>1000</v>
      </c>
      <c r="E87" s="26"/>
      <c r="F87" s="27"/>
      <c r="G87" s="28"/>
    </row>
    <row r="88" spans="1:7" x14ac:dyDescent="0.25">
      <c r="A88" s="26" t="s">
        <v>119</v>
      </c>
      <c r="B88" s="15"/>
      <c r="C88" s="15"/>
      <c r="D88" s="15"/>
      <c r="E88" s="15"/>
      <c r="F88" s="27"/>
      <c r="G88" s="28"/>
    </row>
    <row r="89" spans="1:7" x14ac:dyDescent="0.25">
      <c r="A89" s="26" t="s">
        <v>120</v>
      </c>
      <c r="B89" s="15"/>
      <c r="C89" s="15"/>
      <c r="D89" s="15"/>
      <c r="E89" s="15"/>
      <c r="F89" s="27"/>
      <c r="G89" s="28"/>
    </row>
    <row r="90" spans="1:7" x14ac:dyDescent="0.25">
      <c r="A90" s="26" t="s">
        <v>121</v>
      </c>
      <c r="B90" s="29">
        <v>765</v>
      </c>
      <c r="C90" s="132">
        <v>1100</v>
      </c>
      <c r="D90" s="29">
        <v>900</v>
      </c>
      <c r="E90" s="29">
        <v>802.98</v>
      </c>
      <c r="F90" s="27">
        <f t="shared" si="2"/>
        <v>104.96470588235294</v>
      </c>
      <c r="G90" s="28">
        <f t="shared" si="3"/>
        <v>89.22</v>
      </c>
    </row>
    <row r="91" spans="1:7" x14ac:dyDescent="0.25">
      <c r="A91" s="26" t="s">
        <v>122</v>
      </c>
      <c r="B91" s="29">
        <v>765</v>
      </c>
      <c r="C91" s="132"/>
      <c r="D91" s="26"/>
      <c r="E91" s="29">
        <v>802.98</v>
      </c>
      <c r="F91" s="27">
        <f t="shared" si="2"/>
        <v>104.96470588235294</v>
      </c>
      <c r="G91" s="28"/>
    </row>
    <row r="92" spans="1:7" x14ac:dyDescent="0.25">
      <c r="A92" s="26" t="s">
        <v>123</v>
      </c>
      <c r="B92" s="29">
        <v>765</v>
      </c>
      <c r="C92" s="132"/>
      <c r="D92" s="26"/>
      <c r="E92" s="29">
        <v>802.98</v>
      </c>
      <c r="F92" s="27">
        <f t="shared" si="2"/>
        <v>104.96470588235294</v>
      </c>
      <c r="G92" s="28"/>
    </row>
    <row r="93" spans="1:7" x14ac:dyDescent="0.25">
      <c r="A93" s="30" t="s">
        <v>124</v>
      </c>
      <c r="B93" s="31">
        <v>1683.88</v>
      </c>
      <c r="C93" s="133">
        <v>5286.04</v>
      </c>
      <c r="D93" s="31">
        <v>7750</v>
      </c>
      <c r="E93" s="33">
        <v>710.74</v>
      </c>
      <c r="F93" s="31">
        <f t="shared" si="2"/>
        <v>42.208470912416558</v>
      </c>
      <c r="G93" s="32">
        <f t="shared" si="3"/>
        <v>9.1708387096774189</v>
      </c>
    </row>
    <row r="94" spans="1:7" x14ac:dyDescent="0.25">
      <c r="A94" s="26" t="s">
        <v>125</v>
      </c>
      <c r="B94" s="26">
        <v>0</v>
      </c>
      <c r="C94" s="131">
        <v>250</v>
      </c>
      <c r="D94" s="27">
        <v>0</v>
      </c>
      <c r="E94" s="29">
        <v>0</v>
      </c>
      <c r="F94" s="27"/>
      <c r="G94" s="28"/>
    </row>
    <row r="95" spans="1:7" x14ac:dyDescent="0.25">
      <c r="A95" s="26" t="s">
        <v>126</v>
      </c>
      <c r="B95" s="27">
        <v>0</v>
      </c>
      <c r="C95" s="132"/>
      <c r="D95" s="26"/>
      <c r="E95" s="29">
        <v>0</v>
      </c>
      <c r="F95" s="27"/>
      <c r="G95" s="28"/>
    </row>
    <row r="96" spans="1:7" x14ac:dyDescent="0.25">
      <c r="A96" s="26" t="s">
        <v>127</v>
      </c>
      <c r="B96" s="27">
        <v>0</v>
      </c>
      <c r="C96" s="132"/>
      <c r="D96" s="26"/>
      <c r="E96" s="29">
        <v>0</v>
      </c>
      <c r="F96" s="27"/>
      <c r="G96" s="28"/>
    </row>
    <row r="97" spans="1:7" x14ac:dyDescent="0.25">
      <c r="A97" s="26" t="s">
        <v>128</v>
      </c>
      <c r="B97" s="27">
        <v>1683.88</v>
      </c>
      <c r="C97" s="132">
        <v>5036.04</v>
      </c>
      <c r="D97" s="26">
        <v>7750</v>
      </c>
      <c r="E97" s="29">
        <v>710.74</v>
      </c>
      <c r="F97" s="27">
        <f t="shared" si="2"/>
        <v>42.208470912416558</v>
      </c>
      <c r="G97" s="28">
        <f t="shared" si="3"/>
        <v>9.1708387096774189</v>
      </c>
    </row>
    <row r="98" spans="1:7" x14ac:dyDescent="0.25">
      <c r="A98" s="26" t="s">
        <v>129</v>
      </c>
      <c r="B98" s="27">
        <v>1683.88</v>
      </c>
      <c r="C98" s="132"/>
      <c r="D98" s="26"/>
      <c r="E98" s="29">
        <v>710.74</v>
      </c>
      <c r="F98" s="27">
        <f t="shared" si="2"/>
        <v>42.208470912416558</v>
      </c>
      <c r="G98" s="28"/>
    </row>
    <row r="99" spans="1:7" x14ac:dyDescent="0.25">
      <c r="A99" s="26" t="s">
        <v>130</v>
      </c>
      <c r="B99" s="29">
        <v>299</v>
      </c>
      <c r="C99" s="15"/>
      <c r="D99" s="15"/>
      <c r="E99" s="29">
        <v>229.95</v>
      </c>
      <c r="F99" s="27">
        <f t="shared" si="2"/>
        <v>76.906354515050168</v>
      </c>
      <c r="G99" s="28"/>
    </row>
    <row r="100" spans="1:7" x14ac:dyDescent="0.25">
      <c r="A100" s="26" t="s">
        <v>131</v>
      </c>
      <c r="B100" s="26"/>
      <c r="C100" s="132"/>
      <c r="D100" s="26"/>
      <c r="E100" s="26">
        <v>52</v>
      </c>
      <c r="F100" s="27"/>
      <c r="G100" s="28"/>
    </row>
    <row r="101" spans="1:7" x14ac:dyDescent="0.25">
      <c r="A101" s="26" t="s">
        <v>132</v>
      </c>
      <c r="B101" s="27">
        <v>1384.88</v>
      </c>
      <c r="C101" s="132"/>
      <c r="D101" s="26"/>
      <c r="E101" s="27"/>
      <c r="F101" s="27">
        <f t="shared" si="2"/>
        <v>0</v>
      </c>
      <c r="G101" s="28"/>
    </row>
    <row r="102" spans="1:7" x14ac:dyDescent="0.25">
      <c r="A102" s="26" t="s">
        <v>134</v>
      </c>
      <c r="B102" s="27"/>
      <c r="C102" s="132"/>
      <c r="D102" s="26"/>
      <c r="E102" s="27">
        <v>428.79</v>
      </c>
      <c r="F102" s="27"/>
      <c r="G102" s="28"/>
    </row>
    <row r="103" spans="1:7" x14ac:dyDescent="0.25">
      <c r="A103" s="30" t="s">
        <v>133</v>
      </c>
      <c r="B103" s="31">
        <v>707876.16</v>
      </c>
      <c r="C103" s="133">
        <f>C93+C39</f>
        <v>1539259.3</v>
      </c>
      <c r="D103" s="31">
        <v>1671773</v>
      </c>
      <c r="E103" s="31">
        <v>872661.56</v>
      </c>
      <c r="F103" s="31">
        <f t="shared" si="2"/>
        <v>123.27884583653727</v>
      </c>
      <c r="G103" s="32">
        <f t="shared" si="3"/>
        <v>52.199763963169644</v>
      </c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8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5777-D2DB-49FC-95EC-E2743DC37062}">
  <sheetPr>
    <pageSetUpPr fitToPage="1"/>
  </sheetPr>
  <dimension ref="A1:G78"/>
  <sheetViews>
    <sheetView workbookViewId="0">
      <selection activeCell="G75" sqref="A1:G75"/>
    </sheetView>
  </sheetViews>
  <sheetFormatPr defaultRowHeight="15" x14ac:dyDescent="0.25"/>
  <cols>
    <col min="1" max="1" width="51.5703125" customWidth="1"/>
    <col min="2" max="2" width="16.7109375" customWidth="1"/>
    <col min="3" max="3" width="16.7109375" style="142" customWidth="1"/>
    <col min="4" max="5" width="16.85546875" customWidth="1"/>
    <col min="6" max="6" width="10.7109375" customWidth="1"/>
    <col min="7" max="7" width="10.5703125" customWidth="1"/>
  </cols>
  <sheetData>
    <row r="1" spans="1:7" ht="15.75" x14ac:dyDescent="0.25">
      <c r="A1" s="176" t="s">
        <v>182</v>
      </c>
      <c r="B1" s="176"/>
      <c r="C1" s="176"/>
      <c r="D1" s="176"/>
      <c r="E1" s="176"/>
      <c r="F1" s="176"/>
      <c r="G1" s="176"/>
    </row>
    <row r="3" spans="1:7" ht="25.5" x14ac:dyDescent="0.25">
      <c r="A3" s="25" t="s">
        <v>35</v>
      </c>
      <c r="B3" s="2" t="s">
        <v>4</v>
      </c>
      <c r="C3" s="137" t="s">
        <v>15</v>
      </c>
      <c r="D3" s="2" t="s">
        <v>16</v>
      </c>
      <c r="E3" s="2" t="s">
        <v>17</v>
      </c>
      <c r="F3" s="2" t="s">
        <v>5</v>
      </c>
      <c r="G3" s="2" t="s">
        <v>5</v>
      </c>
    </row>
    <row r="4" spans="1:7" x14ac:dyDescent="0.25">
      <c r="A4" s="26" t="s">
        <v>36</v>
      </c>
      <c r="B4" s="2">
        <v>1</v>
      </c>
      <c r="C4" s="137">
        <v>2</v>
      </c>
      <c r="D4" s="2">
        <v>3</v>
      </c>
      <c r="E4" s="2">
        <v>4</v>
      </c>
      <c r="F4" s="2" t="s">
        <v>6</v>
      </c>
      <c r="G4" s="2" t="s">
        <v>7</v>
      </c>
    </row>
    <row r="5" spans="1:7" x14ac:dyDescent="0.25">
      <c r="A5" s="18" t="s">
        <v>37</v>
      </c>
      <c r="B5" s="22">
        <v>628582.54</v>
      </c>
      <c r="C5" s="138">
        <f>C6+C12+C14+C16+C19</f>
        <v>1521553.39</v>
      </c>
      <c r="D5" s="22">
        <v>1645782.67</v>
      </c>
      <c r="E5" s="22">
        <v>762857.39</v>
      </c>
      <c r="F5" s="22">
        <f>(E5/B5)*100</f>
        <v>121.36153034094774</v>
      </c>
      <c r="G5" s="24">
        <v>46.35</v>
      </c>
    </row>
    <row r="6" spans="1:7" ht="26.25" x14ac:dyDescent="0.25">
      <c r="A6" s="18" t="s">
        <v>38</v>
      </c>
      <c r="B6" s="16">
        <v>516090.47</v>
      </c>
      <c r="C6" s="139">
        <f>SUM(C7:C11)</f>
        <v>1307433.3899999999</v>
      </c>
      <c r="D6" s="16">
        <v>1410854.8</v>
      </c>
      <c r="E6" s="16">
        <v>640834.68999999994</v>
      </c>
      <c r="F6" s="16">
        <f t="shared" ref="F6:F75" si="0">(E6/B6)*100</f>
        <v>124.17099854604949</v>
      </c>
      <c r="G6" s="19">
        <v>45.42</v>
      </c>
    </row>
    <row r="7" spans="1:7" ht="26.25" x14ac:dyDescent="0.25">
      <c r="A7" s="18" t="s">
        <v>135</v>
      </c>
      <c r="B7" s="16">
        <v>1626.88</v>
      </c>
      <c r="C7" s="139">
        <v>9323.99</v>
      </c>
      <c r="D7" s="16">
        <v>15750</v>
      </c>
      <c r="E7" s="16">
        <v>3584.82</v>
      </c>
      <c r="F7" s="16">
        <f t="shared" si="0"/>
        <v>220.3493804091267</v>
      </c>
      <c r="G7" s="19">
        <v>22.76</v>
      </c>
    </row>
    <row r="8" spans="1:7" x14ac:dyDescent="0.25">
      <c r="A8" s="18" t="s">
        <v>136</v>
      </c>
      <c r="B8" s="16">
        <v>6305</v>
      </c>
      <c r="C8" s="139">
        <v>18315</v>
      </c>
      <c r="D8" s="16">
        <v>5104.8</v>
      </c>
      <c r="E8" s="17">
        <v>300</v>
      </c>
      <c r="F8" s="16">
        <f t="shared" si="0"/>
        <v>4.7581284694686756</v>
      </c>
      <c r="G8" s="19">
        <v>5.88</v>
      </c>
    </row>
    <row r="9" spans="1:7" x14ac:dyDescent="0.25">
      <c r="A9" s="18" t="s">
        <v>137</v>
      </c>
      <c r="B9" s="16">
        <v>503266.19</v>
      </c>
      <c r="C9" s="139">
        <v>1274902</v>
      </c>
      <c r="D9" s="16">
        <v>1390000</v>
      </c>
      <c r="E9" s="16">
        <v>636949.87</v>
      </c>
      <c r="F9" s="16">
        <f t="shared" si="0"/>
        <v>126.56321498569176</v>
      </c>
      <c r="G9" s="19">
        <v>45.82</v>
      </c>
    </row>
    <row r="10" spans="1:7" x14ac:dyDescent="0.25">
      <c r="A10" s="18" t="s">
        <v>144</v>
      </c>
      <c r="B10" s="16">
        <v>4892.3999999999996</v>
      </c>
      <c r="C10" s="139"/>
      <c r="D10" s="16"/>
      <c r="E10" s="16"/>
      <c r="F10" s="16">
        <f t="shared" si="0"/>
        <v>0</v>
      </c>
      <c r="G10" s="19"/>
    </row>
    <row r="11" spans="1:7" x14ac:dyDescent="0.25">
      <c r="A11" s="18" t="s">
        <v>147</v>
      </c>
      <c r="B11" s="16">
        <v>4892.3999999999996</v>
      </c>
      <c r="C11" s="139">
        <v>4892.3999999999996</v>
      </c>
      <c r="D11" s="16"/>
      <c r="E11" s="16"/>
      <c r="F11" s="16">
        <f t="shared" si="0"/>
        <v>0</v>
      </c>
      <c r="G11" s="19"/>
    </row>
    <row r="12" spans="1:7" x14ac:dyDescent="0.25">
      <c r="A12" s="18" t="s">
        <v>46</v>
      </c>
      <c r="B12" s="17">
        <v>14.97</v>
      </c>
      <c r="C12" s="140">
        <v>50</v>
      </c>
      <c r="D12" s="17">
        <v>20</v>
      </c>
      <c r="E12" s="17">
        <v>4.91</v>
      </c>
      <c r="F12" s="16">
        <f t="shared" si="0"/>
        <v>32.798931195724784</v>
      </c>
      <c r="G12" s="19">
        <v>24.55</v>
      </c>
    </row>
    <row r="13" spans="1:7" x14ac:dyDescent="0.25">
      <c r="A13" s="18" t="s">
        <v>138</v>
      </c>
      <c r="B13" s="17">
        <v>14.97</v>
      </c>
      <c r="C13" s="140">
        <v>50</v>
      </c>
      <c r="D13" s="17">
        <v>20</v>
      </c>
      <c r="E13" s="17">
        <v>4.91</v>
      </c>
      <c r="F13" s="16">
        <f t="shared" si="0"/>
        <v>32.798931195724784</v>
      </c>
      <c r="G13" s="19">
        <v>24.55</v>
      </c>
    </row>
    <row r="14" spans="1:7" ht="26.25" x14ac:dyDescent="0.25">
      <c r="A14" s="18" t="s">
        <v>49</v>
      </c>
      <c r="B14" s="16">
        <v>9480</v>
      </c>
      <c r="C14" s="139">
        <v>10500</v>
      </c>
      <c r="D14" s="16">
        <v>10500</v>
      </c>
      <c r="E14" s="16">
        <v>6131.09</v>
      </c>
      <c r="F14" s="16">
        <f t="shared" si="0"/>
        <v>64.673945147679319</v>
      </c>
      <c r="G14" s="19">
        <v>58.39</v>
      </c>
    </row>
    <row r="15" spans="1:7" x14ac:dyDescent="0.25">
      <c r="A15" s="18" t="s">
        <v>139</v>
      </c>
      <c r="B15" s="16">
        <v>9480</v>
      </c>
      <c r="C15" s="139">
        <v>10500</v>
      </c>
      <c r="D15" s="16">
        <v>10500</v>
      </c>
      <c r="E15" s="16">
        <v>6131.09</v>
      </c>
      <c r="F15" s="16">
        <f t="shared" si="0"/>
        <v>64.673945147679319</v>
      </c>
      <c r="G15" s="19">
        <v>58.39</v>
      </c>
    </row>
    <row r="16" spans="1:7" ht="26.25" x14ac:dyDescent="0.25">
      <c r="A16" s="18" t="s">
        <v>52</v>
      </c>
      <c r="B16" s="16">
        <v>13410.55</v>
      </c>
      <c r="C16" s="139">
        <f>C17+C18</f>
        <v>22900</v>
      </c>
      <c r="D16" s="16">
        <v>29407.87</v>
      </c>
      <c r="E16" s="16">
        <v>16201.5</v>
      </c>
      <c r="F16" s="16">
        <f t="shared" si="0"/>
        <v>120.81159982252778</v>
      </c>
      <c r="G16" s="19">
        <v>55.09</v>
      </c>
    </row>
    <row r="17" spans="1:7" x14ac:dyDescent="0.25">
      <c r="A17" s="18" t="s">
        <v>140</v>
      </c>
      <c r="B17" s="16">
        <v>12770.55</v>
      </c>
      <c r="C17" s="139">
        <v>20000</v>
      </c>
      <c r="D17" s="16">
        <v>25307.87</v>
      </c>
      <c r="E17" s="16">
        <v>15772.71</v>
      </c>
      <c r="F17" s="16">
        <f t="shared" si="0"/>
        <v>123.50846283049673</v>
      </c>
      <c r="G17" s="19">
        <v>62.32</v>
      </c>
    </row>
    <row r="18" spans="1:7" x14ac:dyDescent="0.25">
      <c r="A18" s="18" t="s">
        <v>141</v>
      </c>
      <c r="B18" s="17">
        <v>640</v>
      </c>
      <c r="C18" s="139">
        <v>2900</v>
      </c>
      <c r="D18" s="16">
        <v>4100</v>
      </c>
      <c r="E18" s="17">
        <v>428.79</v>
      </c>
      <c r="F18" s="16">
        <f t="shared" si="0"/>
        <v>66.998437500000009</v>
      </c>
      <c r="G18" s="19">
        <v>10.46</v>
      </c>
    </row>
    <row r="19" spans="1:7" ht="26.25" x14ac:dyDescent="0.25">
      <c r="A19" s="18" t="s">
        <v>58</v>
      </c>
      <c r="B19" s="16">
        <v>89586.55</v>
      </c>
      <c r="C19" s="139">
        <f>C20+C21+C22</f>
        <v>180670</v>
      </c>
      <c r="D19" s="16">
        <v>195000</v>
      </c>
      <c r="E19" s="16">
        <v>99685.2</v>
      </c>
      <c r="F19" s="16">
        <f t="shared" si="0"/>
        <v>111.27250686626506</v>
      </c>
      <c r="G19" s="19">
        <v>51.12</v>
      </c>
    </row>
    <row r="20" spans="1:7" x14ac:dyDescent="0.25">
      <c r="A20" s="18" t="s">
        <v>142</v>
      </c>
      <c r="B20" s="16">
        <v>8541.6</v>
      </c>
      <c r="C20" s="139">
        <v>22770</v>
      </c>
      <c r="D20" s="16">
        <v>23020</v>
      </c>
      <c r="E20" s="16">
        <v>8399.9599999999991</v>
      </c>
      <c r="F20" s="16">
        <f t="shared" si="0"/>
        <v>98.341762667415921</v>
      </c>
      <c r="G20" s="19">
        <v>36.49</v>
      </c>
    </row>
    <row r="21" spans="1:7" x14ac:dyDescent="0.25">
      <c r="A21" s="18" t="s">
        <v>143</v>
      </c>
      <c r="B21" s="16">
        <v>63748.78</v>
      </c>
      <c r="C21" s="139">
        <v>124180</v>
      </c>
      <c r="D21" s="16">
        <v>129155</v>
      </c>
      <c r="E21" s="16">
        <v>75535.14</v>
      </c>
      <c r="F21" s="16">
        <f t="shared" si="0"/>
        <v>118.48876166728211</v>
      </c>
      <c r="G21" s="19">
        <v>58.48</v>
      </c>
    </row>
    <row r="22" spans="1:7" x14ac:dyDescent="0.25">
      <c r="A22" s="18" t="s">
        <v>144</v>
      </c>
      <c r="B22" s="16">
        <v>17296.169999999998</v>
      </c>
      <c r="C22" s="139">
        <v>33720</v>
      </c>
      <c r="D22" s="16">
        <v>42825</v>
      </c>
      <c r="E22" s="16">
        <v>15750.1</v>
      </c>
      <c r="F22" s="16">
        <f t="shared" si="0"/>
        <v>91.061200254160326</v>
      </c>
      <c r="G22" s="19">
        <v>36.78</v>
      </c>
    </row>
    <row r="23" spans="1:7" x14ac:dyDescent="0.25">
      <c r="A23" s="21" t="s">
        <v>62</v>
      </c>
      <c r="B23" s="23">
        <v>96.72</v>
      </c>
      <c r="C23" s="138">
        <v>4000</v>
      </c>
      <c r="D23" s="22">
        <v>3084.22</v>
      </c>
      <c r="E23" s="23">
        <v>10.52</v>
      </c>
      <c r="F23" s="22">
        <f t="shared" si="0"/>
        <v>10.8767576509512</v>
      </c>
      <c r="G23" s="24">
        <v>0.34</v>
      </c>
    </row>
    <row r="24" spans="1:7" x14ac:dyDescent="0.25">
      <c r="A24" s="18" t="s">
        <v>63</v>
      </c>
      <c r="B24" s="17">
        <v>96.72</v>
      </c>
      <c r="C24" s="139">
        <v>4000</v>
      </c>
      <c r="D24" s="16">
        <v>3084.22</v>
      </c>
      <c r="E24" s="17">
        <v>10.52</v>
      </c>
      <c r="F24" s="16">
        <f t="shared" si="0"/>
        <v>10.8767576509512</v>
      </c>
      <c r="G24" s="19">
        <v>0.34</v>
      </c>
    </row>
    <row r="25" spans="1:7" ht="26.25" x14ac:dyDescent="0.25">
      <c r="A25" s="18" t="s">
        <v>145</v>
      </c>
      <c r="B25" s="17">
        <v>96.72</v>
      </c>
      <c r="C25" s="139">
        <v>4000</v>
      </c>
      <c r="D25" s="16">
        <v>3084.22</v>
      </c>
      <c r="E25" s="17">
        <v>10.52</v>
      </c>
      <c r="F25" s="16">
        <f t="shared" si="0"/>
        <v>10.8767576509512</v>
      </c>
      <c r="G25" s="19">
        <v>0.34</v>
      </c>
    </row>
    <row r="26" spans="1:7" x14ac:dyDescent="0.25">
      <c r="A26" s="21" t="s">
        <v>66</v>
      </c>
      <c r="B26" s="23"/>
      <c r="C26" s="138">
        <f>C27</f>
        <v>13705.91</v>
      </c>
      <c r="D26" s="22">
        <f>D27</f>
        <v>22906.11</v>
      </c>
      <c r="E26" s="17"/>
      <c r="F26" s="16"/>
      <c r="G26" s="19"/>
    </row>
    <row r="27" spans="1:7" x14ac:dyDescent="0.25">
      <c r="A27" s="21" t="s">
        <v>67</v>
      </c>
      <c r="B27" s="23"/>
      <c r="C27" s="138">
        <f>C28</f>
        <v>13705.91</v>
      </c>
      <c r="D27" s="22">
        <f>D28</f>
        <v>22906.11</v>
      </c>
      <c r="E27" s="17"/>
      <c r="F27" s="16"/>
      <c r="G27" s="19"/>
    </row>
    <row r="28" spans="1:7" x14ac:dyDescent="0.25">
      <c r="A28" s="21" t="s">
        <v>183</v>
      </c>
      <c r="B28" s="23"/>
      <c r="C28" s="138">
        <f>SUM(C29:C33)</f>
        <v>13705.91</v>
      </c>
      <c r="D28" s="136">
        <f>SUM(D29:D33)</f>
        <v>22906.11</v>
      </c>
      <c r="E28" s="17"/>
      <c r="F28" s="16"/>
      <c r="G28" s="19"/>
    </row>
    <row r="29" spans="1:7" x14ac:dyDescent="0.25">
      <c r="A29" s="135" t="s">
        <v>184</v>
      </c>
      <c r="B29" s="17"/>
      <c r="C29" s="139">
        <v>136.04</v>
      </c>
      <c r="D29" s="16">
        <v>16692.13</v>
      </c>
      <c r="E29" s="17"/>
      <c r="F29" s="16"/>
      <c r="G29" s="19"/>
    </row>
    <row r="30" spans="1:7" ht="26.25" x14ac:dyDescent="0.25">
      <c r="A30" s="135" t="s">
        <v>185</v>
      </c>
      <c r="B30" s="17"/>
      <c r="C30" s="139">
        <v>9766.9599999999991</v>
      </c>
      <c r="D30" s="16"/>
      <c r="E30" s="17"/>
      <c r="F30" s="16"/>
      <c r="G30" s="19"/>
    </row>
    <row r="31" spans="1:7" x14ac:dyDescent="0.25">
      <c r="A31" s="135" t="s">
        <v>186</v>
      </c>
      <c r="B31" s="17"/>
      <c r="C31" s="139"/>
      <c r="D31" s="16">
        <v>2698.2</v>
      </c>
      <c r="E31" s="17"/>
      <c r="F31" s="16"/>
      <c r="G31" s="19"/>
    </row>
    <row r="32" spans="1:7" x14ac:dyDescent="0.25">
      <c r="A32" s="135" t="s">
        <v>187</v>
      </c>
      <c r="B32" s="17"/>
      <c r="C32" s="139">
        <v>3748.95</v>
      </c>
      <c r="D32" s="16"/>
      <c r="E32" s="17"/>
      <c r="F32" s="16"/>
      <c r="G32" s="19"/>
    </row>
    <row r="33" spans="1:7" ht="26.25" x14ac:dyDescent="0.25">
      <c r="A33" s="135" t="s">
        <v>145</v>
      </c>
      <c r="B33" s="17"/>
      <c r="C33" s="139">
        <v>53.96</v>
      </c>
      <c r="D33" s="16">
        <v>3515.78</v>
      </c>
      <c r="E33" s="17"/>
      <c r="F33" s="16"/>
      <c r="G33" s="19"/>
    </row>
    <row r="34" spans="1:7" x14ac:dyDescent="0.25">
      <c r="A34" s="21" t="s">
        <v>146</v>
      </c>
      <c r="B34" s="22">
        <v>628679.26</v>
      </c>
      <c r="C34" s="138">
        <f>C26+C5+C23</f>
        <v>1539259.2999999998</v>
      </c>
      <c r="D34" s="22">
        <f>D26+D5+D23</f>
        <v>1671773</v>
      </c>
      <c r="E34" s="22">
        <v>762867.91</v>
      </c>
      <c r="F34" s="22">
        <f t="shared" si="0"/>
        <v>121.34453266360339</v>
      </c>
      <c r="G34" s="24">
        <v>46.27</v>
      </c>
    </row>
    <row r="35" spans="1:7" x14ac:dyDescent="0.25">
      <c r="A35" s="18" t="s">
        <v>70</v>
      </c>
      <c r="B35" s="16">
        <v>706192.28</v>
      </c>
      <c r="C35" s="139">
        <f>C36+C43+C55+C60+C62+C64</f>
        <v>1533973.26</v>
      </c>
      <c r="D35" s="16">
        <v>1664023</v>
      </c>
      <c r="E35" s="16">
        <v>871950.82</v>
      </c>
      <c r="F35" s="16">
        <f t="shared" si="0"/>
        <v>123.47215407112635</v>
      </c>
      <c r="G35" s="19">
        <v>52.4</v>
      </c>
    </row>
    <row r="36" spans="1:7" x14ac:dyDescent="0.25">
      <c r="A36" s="18" t="s">
        <v>71</v>
      </c>
      <c r="B36" s="16">
        <v>608894.49</v>
      </c>
      <c r="C36" s="139">
        <f>SUM(C37:C42)</f>
        <v>1322272</v>
      </c>
      <c r="D36" s="16">
        <v>1449920</v>
      </c>
      <c r="E36" s="16">
        <v>759980.16</v>
      </c>
      <c r="F36" s="16">
        <f t="shared" si="0"/>
        <v>124.81311171004357</v>
      </c>
      <c r="G36" s="19">
        <v>52.42</v>
      </c>
    </row>
    <row r="37" spans="1:7" x14ac:dyDescent="0.25">
      <c r="A37" s="18" t="s">
        <v>142</v>
      </c>
      <c r="B37" s="16">
        <v>8857.9500000000007</v>
      </c>
      <c r="C37" s="139">
        <v>19320</v>
      </c>
      <c r="D37" s="16">
        <v>19320</v>
      </c>
      <c r="E37" s="16">
        <v>7784</v>
      </c>
      <c r="F37" s="16">
        <f t="shared" si="0"/>
        <v>87.875862925394699</v>
      </c>
      <c r="G37" s="19">
        <v>40.29</v>
      </c>
    </row>
    <row r="38" spans="1:7" x14ac:dyDescent="0.25">
      <c r="A38" s="18" t="s">
        <v>140</v>
      </c>
      <c r="B38" s="18"/>
      <c r="C38" s="139">
        <v>1550</v>
      </c>
      <c r="D38" s="16">
        <v>1550</v>
      </c>
      <c r="E38" s="18"/>
      <c r="F38" s="16"/>
      <c r="G38" s="20"/>
    </row>
    <row r="39" spans="1:7" x14ac:dyDescent="0.25">
      <c r="A39" s="18" t="s">
        <v>143</v>
      </c>
      <c r="B39" s="16">
        <v>2982.79</v>
      </c>
      <c r="C39" s="139">
        <v>5100</v>
      </c>
      <c r="D39" s="16">
        <v>6375</v>
      </c>
      <c r="E39" s="16">
        <v>2435.23</v>
      </c>
      <c r="F39" s="16">
        <f t="shared" si="0"/>
        <v>81.642690232969812</v>
      </c>
      <c r="G39" s="19">
        <v>38.200000000000003</v>
      </c>
    </row>
    <row r="40" spans="1:7" ht="26.25" x14ac:dyDescent="0.25">
      <c r="A40" s="18" t="s">
        <v>135</v>
      </c>
      <c r="B40" s="18"/>
      <c r="C40" s="140">
        <v>500</v>
      </c>
      <c r="D40" s="17">
        <v>700</v>
      </c>
      <c r="E40" s="17">
        <v>315.31</v>
      </c>
      <c r="F40" s="16"/>
      <c r="G40" s="19">
        <v>45.04</v>
      </c>
    </row>
    <row r="41" spans="1:7" x14ac:dyDescent="0.25">
      <c r="A41" s="18" t="s">
        <v>137</v>
      </c>
      <c r="B41" s="16">
        <v>580051.21</v>
      </c>
      <c r="C41" s="139">
        <v>1266902</v>
      </c>
      <c r="D41" s="16">
        <v>1384000</v>
      </c>
      <c r="E41" s="16">
        <v>734859.14</v>
      </c>
      <c r="F41" s="16">
        <f t="shared" si="0"/>
        <v>126.68866598864608</v>
      </c>
      <c r="G41" s="19">
        <v>53.1</v>
      </c>
    </row>
    <row r="42" spans="1:7" x14ac:dyDescent="0.25">
      <c r="A42" s="18" t="s">
        <v>144</v>
      </c>
      <c r="B42" s="16">
        <v>17002.54</v>
      </c>
      <c r="C42" s="139">
        <v>28900</v>
      </c>
      <c r="D42" s="16">
        <v>37975</v>
      </c>
      <c r="E42" s="16">
        <v>14586.48</v>
      </c>
      <c r="F42" s="16">
        <f t="shared" si="0"/>
        <v>85.790005493296874</v>
      </c>
      <c r="G42" s="19">
        <v>38.409999999999997</v>
      </c>
    </row>
    <row r="43" spans="1:7" x14ac:dyDescent="0.25">
      <c r="A43" s="18" t="s">
        <v>80</v>
      </c>
      <c r="B43" s="16">
        <v>92817.48</v>
      </c>
      <c r="C43" s="139">
        <f>SUM(C44:C54)</f>
        <v>202942.18</v>
      </c>
      <c r="D43" s="16">
        <v>211583</v>
      </c>
      <c r="E43" s="16">
        <v>110857.3</v>
      </c>
      <c r="F43" s="16">
        <f t="shared" si="0"/>
        <v>119.43580023935148</v>
      </c>
      <c r="G43" s="19">
        <v>52.39</v>
      </c>
    </row>
    <row r="44" spans="1:7" x14ac:dyDescent="0.25">
      <c r="A44" s="18" t="s">
        <v>142</v>
      </c>
      <c r="B44" s="17">
        <v>311.51</v>
      </c>
      <c r="C44" s="139">
        <v>3200</v>
      </c>
      <c r="D44" s="16">
        <v>3200</v>
      </c>
      <c r="E44" s="17">
        <v>232.9</v>
      </c>
      <c r="F44" s="16">
        <f t="shared" si="0"/>
        <v>74.76485506083273</v>
      </c>
      <c r="G44" s="19">
        <v>7.28</v>
      </c>
    </row>
    <row r="45" spans="1:7" x14ac:dyDescent="0.25">
      <c r="A45" s="18" t="s">
        <v>140</v>
      </c>
      <c r="B45" s="16">
        <v>5149.03</v>
      </c>
      <c r="C45" s="139">
        <v>16250</v>
      </c>
      <c r="D45" s="16">
        <v>37150</v>
      </c>
      <c r="E45" s="16">
        <v>13519.42</v>
      </c>
      <c r="F45" s="16">
        <f t="shared" si="0"/>
        <v>262.56246322122809</v>
      </c>
      <c r="G45" s="19">
        <v>36.39</v>
      </c>
    </row>
    <row r="46" spans="1:7" x14ac:dyDescent="0.25">
      <c r="A46" s="18" t="s">
        <v>143</v>
      </c>
      <c r="B46" s="16">
        <v>62581.84</v>
      </c>
      <c r="C46" s="139">
        <v>118580</v>
      </c>
      <c r="D46" s="16">
        <v>122280</v>
      </c>
      <c r="E46" s="16">
        <v>75670.22</v>
      </c>
      <c r="F46" s="16">
        <f t="shared" si="0"/>
        <v>120.91402234258372</v>
      </c>
      <c r="G46" s="19">
        <v>61.88</v>
      </c>
    </row>
    <row r="47" spans="1:7" x14ac:dyDescent="0.25">
      <c r="A47" s="18" t="s">
        <v>139</v>
      </c>
      <c r="B47" s="16">
        <v>4855</v>
      </c>
      <c r="C47" s="139">
        <v>10500</v>
      </c>
      <c r="D47" s="16">
        <v>10500</v>
      </c>
      <c r="E47" s="16">
        <v>3950</v>
      </c>
      <c r="F47" s="16">
        <f t="shared" si="0"/>
        <v>81.359423274974247</v>
      </c>
      <c r="G47" s="19">
        <v>37.619999999999997</v>
      </c>
    </row>
    <row r="48" spans="1:7" ht="26.25" x14ac:dyDescent="0.25">
      <c r="A48" s="18" t="s">
        <v>135</v>
      </c>
      <c r="B48" s="16">
        <v>7094.61</v>
      </c>
      <c r="C48" s="139">
        <v>11081.87</v>
      </c>
      <c r="D48" s="16">
        <v>11700</v>
      </c>
      <c r="E48" s="16">
        <v>4989.16</v>
      </c>
      <c r="F48" s="16">
        <f t="shared" si="0"/>
        <v>70.323245393333806</v>
      </c>
      <c r="G48" s="19">
        <v>42.64</v>
      </c>
    </row>
    <row r="49" spans="1:7" x14ac:dyDescent="0.25">
      <c r="A49" s="18" t="s">
        <v>136</v>
      </c>
      <c r="B49" s="16">
        <v>9028.17</v>
      </c>
      <c r="C49" s="139">
        <v>18315</v>
      </c>
      <c r="D49" s="16">
        <v>7803</v>
      </c>
      <c r="E49" s="16">
        <v>4806</v>
      </c>
      <c r="F49" s="16">
        <f t="shared" si="0"/>
        <v>53.233379522095838</v>
      </c>
      <c r="G49" s="19">
        <v>61.59</v>
      </c>
    </row>
    <row r="50" spans="1:7" x14ac:dyDescent="0.25">
      <c r="A50" s="18" t="s">
        <v>137</v>
      </c>
      <c r="B50" s="16">
        <v>1680</v>
      </c>
      <c r="C50" s="139">
        <v>6000</v>
      </c>
      <c r="D50" s="16">
        <v>6000</v>
      </c>
      <c r="E50" s="16">
        <v>2751.01</v>
      </c>
      <c r="F50" s="16">
        <f t="shared" si="0"/>
        <v>163.75059523809526</v>
      </c>
      <c r="G50" s="19">
        <v>45.85</v>
      </c>
    </row>
    <row r="51" spans="1:7" x14ac:dyDescent="0.25">
      <c r="A51" s="18" t="s">
        <v>144</v>
      </c>
      <c r="B51" s="16">
        <v>2117.3200000000002</v>
      </c>
      <c r="C51" s="139">
        <v>4820</v>
      </c>
      <c r="D51" s="16">
        <v>4850</v>
      </c>
      <c r="E51" s="16">
        <v>1422.81</v>
      </c>
      <c r="F51" s="16">
        <f t="shared" si="0"/>
        <v>67.198628454839124</v>
      </c>
      <c r="G51" s="19">
        <v>29.34</v>
      </c>
    </row>
    <row r="52" spans="1:7" x14ac:dyDescent="0.25">
      <c r="A52" s="18" t="s">
        <v>147</v>
      </c>
      <c r="B52" s="18"/>
      <c r="C52" s="141">
        <v>8641.35</v>
      </c>
      <c r="D52" s="18"/>
      <c r="E52" s="18"/>
      <c r="F52" s="16"/>
      <c r="G52" s="20"/>
    </row>
    <row r="53" spans="1:7" x14ac:dyDescent="0.25">
      <c r="A53" s="18" t="s">
        <v>141</v>
      </c>
      <c r="B53" s="18"/>
      <c r="C53" s="139">
        <v>1500</v>
      </c>
      <c r="D53" s="16">
        <v>1500</v>
      </c>
      <c r="E53" s="18"/>
      <c r="F53" s="16"/>
      <c r="G53" s="20"/>
    </row>
    <row r="54" spans="1:7" ht="26.25" x14ac:dyDescent="0.25">
      <c r="A54" s="18" t="s">
        <v>145</v>
      </c>
      <c r="B54" s="18"/>
      <c r="C54" s="139">
        <v>4053.96</v>
      </c>
      <c r="D54" s="16">
        <v>6600</v>
      </c>
      <c r="E54" s="16">
        <v>3515.78</v>
      </c>
      <c r="F54" s="16"/>
      <c r="G54" s="19">
        <v>53.27</v>
      </c>
    </row>
    <row r="55" spans="1:7" x14ac:dyDescent="0.25">
      <c r="A55" s="18" t="s">
        <v>111</v>
      </c>
      <c r="B55" s="17">
        <v>206.23</v>
      </c>
      <c r="C55" s="140">
        <f>C56+C57+C58+C59</f>
        <v>2650</v>
      </c>
      <c r="D55" s="17">
        <v>620</v>
      </c>
      <c r="E55" s="17">
        <v>310.38</v>
      </c>
      <c r="F55" s="16">
        <f t="shared" si="0"/>
        <v>150.50186684769434</v>
      </c>
      <c r="G55" s="19">
        <v>50.06</v>
      </c>
    </row>
    <row r="56" spans="1:7" x14ac:dyDescent="0.25">
      <c r="A56" s="18" t="s">
        <v>140</v>
      </c>
      <c r="B56" s="18"/>
      <c r="C56" s="140">
        <v>100</v>
      </c>
      <c r="D56" s="17">
        <v>100</v>
      </c>
      <c r="E56" s="17">
        <v>10</v>
      </c>
      <c r="F56" s="16"/>
      <c r="G56" s="19">
        <v>10</v>
      </c>
    </row>
    <row r="57" spans="1:7" x14ac:dyDescent="0.25">
      <c r="A57" s="18" t="s">
        <v>143</v>
      </c>
      <c r="B57" s="17">
        <v>206.23</v>
      </c>
      <c r="C57" s="140">
        <v>500</v>
      </c>
      <c r="D57" s="17">
        <v>500</v>
      </c>
      <c r="E57" s="17">
        <v>300.38</v>
      </c>
      <c r="F57" s="16">
        <f t="shared" si="0"/>
        <v>145.65291179750764</v>
      </c>
      <c r="G57" s="19">
        <v>60.08</v>
      </c>
    </row>
    <row r="58" spans="1:7" x14ac:dyDescent="0.25">
      <c r="A58" s="18" t="s">
        <v>138</v>
      </c>
      <c r="B58" s="18"/>
      <c r="C58" s="140">
        <v>50</v>
      </c>
      <c r="D58" s="17">
        <v>20</v>
      </c>
      <c r="E58" s="18"/>
      <c r="F58" s="16"/>
      <c r="G58" s="20"/>
    </row>
    <row r="59" spans="1:7" ht="26.25" x14ac:dyDescent="0.25">
      <c r="A59" s="135" t="s">
        <v>189</v>
      </c>
      <c r="B59" s="18"/>
      <c r="C59" s="140">
        <v>2000</v>
      </c>
      <c r="D59" s="17"/>
      <c r="E59" s="18"/>
      <c r="F59" s="16"/>
      <c r="G59" s="20"/>
    </row>
    <row r="60" spans="1:7" x14ac:dyDescent="0.25">
      <c r="A60" s="18" t="s">
        <v>115</v>
      </c>
      <c r="B60" s="16">
        <v>3509.08</v>
      </c>
      <c r="C60" s="140">
        <v>3509.08</v>
      </c>
      <c r="D60" s="17"/>
      <c r="E60" s="18"/>
      <c r="F60" s="16">
        <f t="shared" si="0"/>
        <v>0</v>
      </c>
      <c r="G60" s="20"/>
    </row>
    <row r="61" spans="1:7" ht="26.25" x14ac:dyDescent="0.25">
      <c r="A61" s="18" t="s">
        <v>135</v>
      </c>
      <c r="B61" s="16">
        <v>3509.08</v>
      </c>
      <c r="C61" s="140">
        <v>3509.08</v>
      </c>
      <c r="D61" s="17"/>
      <c r="E61" s="18"/>
      <c r="F61" s="16">
        <f t="shared" si="0"/>
        <v>0</v>
      </c>
      <c r="G61" s="20"/>
    </row>
    <row r="62" spans="1:7" ht="26.25" x14ac:dyDescent="0.25">
      <c r="A62" s="18" t="s">
        <v>118</v>
      </c>
      <c r="B62" s="18"/>
      <c r="C62" s="139">
        <f>C63</f>
        <v>1500</v>
      </c>
      <c r="D62" s="16">
        <v>1000</v>
      </c>
      <c r="E62" s="18"/>
      <c r="F62" s="16"/>
      <c r="G62" s="20"/>
    </row>
    <row r="63" spans="1:7" ht="26.25" x14ac:dyDescent="0.25">
      <c r="A63" s="18" t="s">
        <v>135</v>
      </c>
      <c r="B63" s="18"/>
      <c r="C63" s="139">
        <v>1500</v>
      </c>
      <c r="D63" s="16">
        <v>1000</v>
      </c>
      <c r="E63" s="18"/>
      <c r="F63" s="16"/>
      <c r="G63" s="20"/>
    </row>
    <row r="64" spans="1:7" x14ac:dyDescent="0.25">
      <c r="A64" s="18" t="s">
        <v>121</v>
      </c>
      <c r="B64" s="17">
        <v>765</v>
      </c>
      <c r="C64" s="140">
        <f>C65+C66</f>
        <v>1100</v>
      </c>
      <c r="D64" s="17">
        <v>900</v>
      </c>
      <c r="E64" s="17">
        <v>802.98</v>
      </c>
      <c r="F64" s="16">
        <f t="shared" si="0"/>
        <v>104.96470588235294</v>
      </c>
      <c r="G64" s="19">
        <v>89.22</v>
      </c>
    </row>
    <row r="65" spans="1:7" x14ac:dyDescent="0.25">
      <c r="A65" s="18" t="s">
        <v>140</v>
      </c>
      <c r="B65" s="18"/>
      <c r="C65" s="140">
        <v>100</v>
      </c>
      <c r="D65" s="17">
        <v>50</v>
      </c>
      <c r="E65" s="17">
        <v>0.98</v>
      </c>
      <c r="F65" s="16"/>
      <c r="G65" s="19">
        <v>1.96</v>
      </c>
    </row>
    <row r="66" spans="1:7" ht="26.25" x14ac:dyDescent="0.25">
      <c r="A66" s="18" t="s">
        <v>135</v>
      </c>
      <c r="B66" s="17">
        <v>765</v>
      </c>
      <c r="C66" s="140">
        <v>1000</v>
      </c>
      <c r="D66" s="17">
        <v>850</v>
      </c>
      <c r="E66" s="17">
        <v>802</v>
      </c>
      <c r="F66" s="16">
        <f t="shared" si="0"/>
        <v>104.83660130718955</v>
      </c>
      <c r="G66" s="19">
        <v>94.35</v>
      </c>
    </row>
    <row r="67" spans="1:7" x14ac:dyDescent="0.25">
      <c r="A67" s="18" t="s">
        <v>124</v>
      </c>
      <c r="B67" s="16">
        <v>1683.88</v>
      </c>
      <c r="C67" s="139">
        <f>C70+C68</f>
        <v>5286.04</v>
      </c>
      <c r="D67" s="16">
        <v>7750</v>
      </c>
      <c r="E67" s="17">
        <v>710.74</v>
      </c>
      <c r="F67" s="16">
        <f t="shared" si="0"/>
        <v>42.208470912416558</v>
      </c>
      <c r="G67" s="19">
        <v>9.17</v>
      </c>
    </row>
    <row r="68" spans="1:7" x14ac:dyDescent="0.25">
      <c r="A68" s="18" t="s">
        <v>125</v>
      </c>
      <c r="B68" s="16"/>
      <c r="C68" s="139">
        <f>C69</f>
        <v>250</v>
      </c>
      <c r="D68" s="16"/>
      <c r="E68" s="17"/>
      <c r="F68" s="16"/>
      <c r="G68" s="19"/>
    </row>
    <row r="69" spans="1:7" x14ac:dyDescent="0.25">
      <c r="A69" s="135" t="s">
        <v>188</v>
      </c>
      <c r="B69" s="16"/>
      <c r="C69" s="139">
        <v>250</v>
      </c>
      <c r="D69" s="16"/>
      <c r="E69" s="17"/>
      <c r="F69" s="16"/>
      <c r="G69" s="19"/>
    </row>
    <row r="70" spans="1:7" x14ac:dyDescent="0.25">
      <c r="A70" s="18" t="s">
        <v>128</v>
      </c>
      <c r="B70" s="16">
        <v>1683.88</v>
      </c>
      <c r="C70" s="139">
        <f>SUM(C71:C74)</f>
        <v>5036.04</v>
      </c>
      <c r="D70" s="16">
        <v>7750</v>
      </c>
      <c r="E70" s="17">
        <v>710.74</v>
      </c>
      <c r="F70" s="16">
        <f t="shared" si="0"/>
        <v>42.208470912416558</v>
      </c>
      <c r="G70" s="19">
        <v>9.17</v>
      </c>
    </row>
    <row r="71" spans="1:7" x14ac:dyDescent="0.25">
      <c r="A71" s="18" t="s">
        <v>142</v>
      </c>
      <c r="B71" s="18"/>
      <c r="C71" s="140"/>
      <c r="D71" s="17">
        <v>500</v>
      </c>
      <c r="E71" s="18"/>
      <c r="F71" s="16"/>
      <c r="G71" s="20"/>
    </row>
    <row r="72" spans="1:7" x14ac:dyDescent="0.25">
      <c r="A72" s="18" t="s">
        <v>140</v>
      </c>
      <c r="B72" s="16">
        <v>1384.88</v>
      </c>
      <c r="C72" s="139">
        <v>2136.04</v>
      </c>
      <c r="D72" s="16">
        <v>3150</v>
      </c>
      <c r="E72" s="17">
        <v>281.95</v>
      </c>
      <c r="F72" s="16">
        <f t="shared" si="0"/>
        <v>20.359164692969784</v>
      </c>
      <c r="G72" s="19">
        <v>8.9499999999999993</v>
      </c>
    </row>
    <row r="73" spans="1:7" ht="26.25" x14ac:dyDescent="0.25">
      <c r="A73" s="18" t="s">
        <v>135</v>
      </c>
      <c r="B73" s="18"/>
      <c r="C73" s="139">
        <v>1500</v>
      </c>
      <c r="D73" s="16">
        <v>1500</v>
      </c>
      <c r="E73" s="18"/>
      <c r="F73" s="16"/>
      <c r="G73" s="20"/>
    </row>
    <row r="74" spans="1:7" x14ac:dyDescent="0.25">
      <c r="A74" s="18" t="s">
        <v>141</v>
      </c>
      <c r="B74" s="17">
        <v>299</v>
      </c>
      <c r="C74" s="139">
        <v>1400</v>
      </c>
      <c r="D74" s="16">
        <v>2600</v>
      </c>
      <c r="E74" s="17">
        <v>428.79</v>
      </c>
      <c r="F74" s="16">
        <f t="shared" si="0"/>
        <v>143.40802675585286</v>
      </c>
      <c r="G74" s="19">
        <v>16.489999999999998</v>
      </c>
    </row>
    <row r="75" spans="1:7" x14ac:dyDescent="0.25">
      <c r="A75" s="21" t="s">
        <v>133</v>
      </c>
      <c r="B75" s="40">
        <v>707876.16</v>
      </c>
      <c r="C75" s="138">
        <f>C67+C35</f>
        <v>1539259.3</v>
      </c>
      <c r="D75" s="22">
        <v>1671773</v>
      </c>
      <c r="E75" s="22">
        <v>872661.56</v>
      </c>
      <c r="F75" s="22">
        <f t="shared" si="0"/>
        <v>123.27884583653727</v>
      </c>
      <c r="G75" s="24">
        <v>52.2</v>
      </c>
    </row>
    <row r="76" spans="1:7" x14ac:dyDescent="0.25">
      <c r="B76" s="39"/>
    </row>
    <row r="77" spans="1:7" x14ac:dyDescent="0.25">
      <c r="B77" s="37"/>
    </row>
    <row r="78" spans="1:7" x14ac:dyDescent="0.25">
      <c r="B78" s="38"/>
    </row>
  </sheetData>
  <mergeCells count="1">
    <mergeCell ref="A1:G1"/>
  </mergeCells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485A2-7493-4380-9624-7F40F752E2EE}">
  <sheetPr>
    <pageSetUpPr fitToPage="1"/>
  </sheetPr>
  <dimension ref="A1:G26"/>
  <sheetViews>
    <sheetView workbookViewId="0">
      <selection activeCell="G28" sqref="A1:G28"/>
    </sheetView>
  </sheetViews>
  <sheetFormatPr defaultRowHeight="15" x14ac:dyDescent="0.25"/>
  <cols>
    <col min="1" max="1" width="53.28515625" customWidth="1"/>
    <col min="2" max="4" width="17" customWidth="1"/>
    <col min="5" max="5" width="16.85546875" customWidth="1"/>
    <col min="6" max="6" width="14" customWidth="1"/>
    <col min="7" max="7" width="13.28515625" customWidth="1"/>
  </cols>
  <sheetData>
    <row r="1" spans="1:7" ht="15.75" x14ac:dyDescent="0.25">
      <c r="A1" s="177" t="s">
        <v>148</v>
      </c>
      <c r="B1" s="177"/>
      <c r="C1" s="177"/>
      <c r="D1" s="177"/>
      <c r="E1" s="177"/>
      <c r="F1" s="177"/>
      <c r="G1" s="177"/>
    </row>
    <row r="3" spans="1:7" ht="61.5" customHeight="1" x14ac:dyDescent="0.25">
      <c r="A3" s="25" t="s">
        <v>35</v>
      </c>
      <c r="B3" s="2" t="s">
        <v>4</v>
      </c>
      <c r="C3" s="2" t="s">
        <v>15</v>
      </c>
      <c r="D3" s="2" t="s">
        <v>16</v>
      </c>
      <c r="E3" s="2" t="s">
        <v>17</v>
      </c>
      <c r="F3" s="2" t="s">
        <v>5</v>
      </c>
      <c r="G3" s="2" t="s">
        <v>5</v>
      </c>
    </row>
    <row r="4" spans="1:7" x14ac:dyDescent="0.25">
      <c r="A4" s="56"/>
      <c r="B4" s="2">
        <v>1</v>
      </c>
      <c r="C4" s="2">
        <v>2</v>
      </c>
      <c r="D4" s="2">
        <v>3</v>
      </c>
      <c r="E4" s="2">
        <v>4</v>
      </c>
      <c r="F4" s="2" t="s">
        <v>6</v>
      </c>
      <c r="G4" s="2" t="s">
        <v>7</v>
      </c>
    </row>
    <row r="5" spans="1:7" x14ac:dyDescent="0.25">
      <c r="A5" s="18" t="s">
        <v>149</v>
      </c>
      <c r="B5" s="16">
        <v>707876.16</v>
      </c>
      <c r="C5" s="16">
        <f>C6</f>
        <v>1539259.3</v>
      </c>
      <c r="D5" s="16">
        <v>1671773</v>
      </c>
      <c r="E5" s="16">
        <v>872661.56</v>
      </c>
      <c r="F5" s="16">
        <f>(E5/B5)*100</f>
        <v>123.27884583653727</v>
      </c>
      <c r="G5" s="19">
        <v>52.2</v>
      </c>
    </row>
    <row r="6" spans="1:7" x14ac:dyDescent="0.25">
      <c r="A6" s="41" t="s">
        <v>150</v>
      </c>
      <c r="B6" s="42">
        <v>707876.16</v>
      </c>
      <c r="C6" s="42">
        <f>C7</f>
        <v>1539259.3</v>
      </c>
      <c r="D6" s="42">
        <v>1671773</v>
      </c>
      <c r="E6" s="42">
        <v>872661.56</v>
      </c>
      <c r="F6" s="57">
        <f t="shared" ref="F6:F26" si="0">(E6/B6)*100</f>
        <v>123.27884583653727</v>
      </c>
      <c r="G6" s="43">
        <v>52.2</v>
      </c>
    </row>
    <row r="7" spans="1:7" x14ac:dyDescent="0.25">
      <c r="A7" s="44" t="s">
        <v>151</v>
      </c>
      <c r="B7" s="45">
        <v>707876.16</v>
      </c>
      <c r="C7" s="45">
        <f>C8</f>
        <v>1539259.3</v>
      </c>
      <c r="D7" s="45">
        <v>1671773</v>
      </c>
      <c r="E7" s="45">
        <v>872661.56</v>
      </c>
      <c r="F7" s="58">
        <f t="shared" si="0"/>
        <v>123.27884583653727</v>
      </c>
      <c r="G7" s="46">
        <v>52.2</v>
      </c>
    </row>
    <row r="8" spans="1:7" x14ac:dyDescent="0.25">
      <c r="A8" s="18" t="s">
        <v>152</v>
      </c>
      <c r="B8" s="16">
        <v>707876.16</v>
      </c>
      <c r="C8" s="16">
        <f>C9</f>
        <v>1539259.3</v>
      </c>
      <c r="D8" s="16">
        <v>1671773</v>
      </c>
      <c r="E8" s="16">
        <v>872661.56</v>
      </c>
      <c r="F8" s="16">
        <f t="shared" si="0"/>
        <v>123.27884583653727</v>
      </c>
      <c r="G8" s="19">
        <v>52.2</v>
      </c>
    </row>
    <row r="9" spans="1:7" x14ac:dyDescent="0.25">
      <c r="A9" s="18" t="s">
        <v>153</v>
      </c>
      <c r="B9" s="16">
        <v>707876.16</v>
      </c>
      <c r="C9" s="16">
        <f>C10+C17</f>
        <v>1539259.3</v>
      </c>
      <c r="D9" s="16">
        <v>1671773</v>
      </c>
      <c r="E9" s="16">
        <v>872661.56</v>
      </c>
      <c r="F9" s="16">
        <f t="shared" si="0"/>
        <v>123.27884583653727</v>
      </c>
      <c r="G9" s="19">
        <v>52.2</v>
      </c>
    </row>
    <row r="10" spans="1:7" x14ac:dyDescent="0.25">
      <c r="A10" s="18" t="s">
        <v>154</v>
      </c>
      <c r="B10" s="16">
        <v>644426.57999999996</v>
      </c>
      <c r="C10" s="16">
        <f>C11+C16</f>
        <v>1393652</v>
      </c>
      <c r="D10" s="16">
        <v>1512200</v>
      </c>
      <c r="E10" s="16">
        <v>813500.75</v>
      </c>
      <c r="F10" s="16">
        <f t="shared" si="0"/>
        <v>126.23637435935682</v>
      </c>
      <c r="G10" s="19">
        <v>53.8</v>
      </c>
    </row>
    <row r="11" spans="1:7" x14ac:dyDescent="0.25">
      <c r="A11" s="47" t="s">
        <v>70</v>
      </c>
      <c r="B11" s="48">
        <v>644426.57999999996</v>
      </c>
      <c r="C11" s="48">
        <f>C12+C13+C14</f>
        <v>1393402</v>
      </c>
      <c r="D11" s="48">
        <v>1512200</v>
      </c>
      <c r="E11" s="48">
        <v>813500.75</v>
      </c>
      <c r="F11" s="59">
        <f t="shared" si="0"/>
        <v>126.23637435935682</v>
      </c>
      <c r="G11" s="49">
        <v>53.8</v>
      </c>
    </row>
    <row r="12" spans="1:7" x14ac:dyDescent="0.25">
      <c r="A12" s="50" t="s">
        <v>71</v>
      </c>
      <c r="B12" s="51">
        <v>580051.21</v>
      </c>
      <c r="C12" s="51">
        <v>1266902</v>
      </c>
      <c r="D12" s="51">
        <v>1384000</v>
      </c>
      <c r="E12" s="51">
        <v>734859.14</v>
      </c>
      <c r="F12" s="60">
        <f t="shared" si="0"/>
        <v>126.68866598864608</v>
      </c>
      <c r="G12" s="52">
        <v>53.1</v>
      </c>
    </row>
    <row r="13" spans="1:7" x14ac:dyDescent="0.25">
      <c r="A13" s="50" t="s">
        <v>80</v>
      </c>
      <c r="B13" s="51">
        <v>64169.14</v>
      </c>
      <c r="C13" s="51">
        <v>124000</v>
      </c>
      <c r="D13" s="51">
        <v>127700</v>
      </c>
      <c r="E13" s="51">
        <v>78341.23</v>
      </c>
      <c r="F13" s="60">
        <f t="shared" si="0"/>
        <v>122.08552272946153</v>
      </c>
      <c r="G13" s="52">
        <v>61.35</v>
      </c>
    </row>
    <row r="14" spans="1:7" x14ac:dyDescent="0.25">
      <c r="A14" s="50" t="s">
        <v>111</v>
      </c>
      <c r="B14" s="53">
        <v>206.23</v>
      </c>
      <c r="C14" s="53">
        <v>2500</v>
      </c>
      <c r="D14" s="53">
        <v>500</v>
      </c>
      <c r="E14" s="53">
        <v>300.38</v>
      </c>
      <c r="F14" s="60">
        <f t="shared" si="0"/>
        <v>145.65291179750764</v>
      </c>
      <c r="G14" s="52">
        <v>60.08</v>
      </c>
    </row>
    <row r="15" spans="1:7" x14ac:dyDescent="0.25">
      <c r="A15" s="106" t="s">
        <v>124</v>
      </c>
      <c r="B15" s="53"/>
      <c r="C15" s="53">
        <f>C16</f>
        <v>250</v>
      </c>
      <c r="D15" s="53"/>
      <c r="E15" s="53"/>
      <c r="F15" s="60"/>
      <c r="G15" s="52"/>
    </row>
    <row r="16" spans="1:7" x14ac:dyDescent="0.25">
      <c r="A16" s="103" t="s">
        <v>125</v>
      </c>
      <c r="B16" s="53"/>
      <c r="C16" s="53">
        <v>250</v>
      </c>
      <c r="D16" s="53"/>
      <c r="E16" s="53"/>
      <c r="F16" s="60"/>
      <c r="G16" s="52"/>
    </row>
    <row r="17" spans="1:7" x14ac:dyDescent="0.25">
      <c r="A17" s="18" t="s">
        <v>155</v>
      </c>
      <c r="B17" s="16">
        <v>63449.58</v>
      </c>
      <c r="C17" s="16">
        <f>C18+C25</f>
        <v>145607.29999999999</v>
      </c>
      <c r="D17" s="16">
        <v>159573</v>
      </c>
      <c r="E17" s="16">
        <v>59160.81</v>
      </c>
      <c r="F17" s="16">
        <f t="shared" si="0"/>
        <v>93.240664477211666</v>
      </c>
      <c r="G17" s="19">
        <v>37.07</v>
      </c>
    </row>
    <row r="18" spans="1:7" x14ac:dyDescent="0.25">
      <c r="A18" s="47" t="s">
        <v>70</v>
      </c>
      <c r="B18" s="48">
        <v>61765.7</v>
      </c>
      <c r="C18" s="48">
        <f>SUM(C19:C24)</f>
        <v>140571.25999999998</v>
      </c>
      <c r="D18" s="48">
        <v>151823</v>
      </c>
      <c r="E18" s="48">
        <v>58450.07</v>
      </c>
      <c r="F18" s="59">
        <f t="shared" si="0"/>
        <v>94.63192354332584</v>
      </c>
      <c r="G18" s="49">
        <v>38.5</v>
      </c>
    </row>
    <row r="19" spans="1:7" x14ac:dyDescent="0.25">
      <c r="A19" s="50" t="s">
        <v>71</v>
      </c>
      <c r="B19" s="51">
        <v>28843.279999999999</v>
      </c>
      <c r="C19" s="51">
        <v>55370</v>
      </c>
      <c r="D19" s="51">
        <v>65920</v>
      </c>
      <c r="E19" s="51">
        <v>25121.02</v>
      </c>
      <c r="F19" s="60">
        <f t="shared" si="0"/>
        <v>87.094879639208855</v>
      </c>
      <c r="G19" s="52">
        <v>38.11</v>
      </c>
    </row>
    <row r="20" spans="1:7" x14ac:dyDescent="0.25">
      <c r="A20" s="50" t="s">
        <v>80</v>
      </c>
      <c r="B20" s="51">
        <v>28648.34</v>
      </c>
      <c r="C20" s="51">
        <v>78942.179999999993</v>
      </c>
      <c r="D20" s="51">
        <v>83883</v>
      </c>
      <c r="E20" s="51">
        <v>32516.07</v>
      </c>
      <c r="F20" s="60">
        <f t="shared" si="0"/>
        <v>113.50071243220374</v>
      </c>
      <c r="G20" s="52">
        <v>38.76</v>
      </c>
    </row>
    <row r="21" spans="1:7" x14ac:dyDescent="0.25">
      <c r="A21" s="50" t="s">
        <v>111</v>
      </c>
      <c r="B21" s="50"/>
      <c r="C21" s="53">
        <v>150</v>
      </c>
      <c r="D21" s="53">
        <v>120</v>
      </c>
      <c r="E21" s="53">
        <v>10</v>
      </c>
      <c r="F21" s="60"/>
      <c r="G21" s="52">
        <v>8.33</v>
      </c>
    </row>
    <row r="22" spans="1:7" ht="26.25" x14ac:dyDescent="0.25">
      <c r="A22" s="50" t="s">
        <v>115</v>
      </c>
      <c r="B22" s="51">
        <v>3509.08</v>
      </c>
      <c r="C22" s="53">
        <v>3509.08</v>
      </c>
      <c r="D22" s="53"/>
      <c r="E22" s="53"/>
      <c r="F22" s="60">
        <f t="shared" si="0"/>
        <v>0</v>
      </c>
      <c r="G22" s="52"/>
    </row>
    <row r="23" spans="1:7" ht="26.25" x14ac:dyDescent="0.25">
      <c r="A23" s="50" t="s">
        <v>118</v>
      </c>
      <c r="B23" s="50"/>
      <c r="C23" s="51">
        <v>1500</v>
      </c>
      <c r="D23" s="51">
        <v>1000</v>
      </c>
      <c r="E23" s="50"/>
      <c r="F23" s="60"/>
      <c r="G23" s="54"/>
    </row>
    <row r="24" spans="1:7" x14ac:dyDescent="0.25">
      <c r="A24" s="50" t="s">
        <v>121</v>
      </c>
      <c r="B24" s="53">
        <v>765</v>
      </c>
      <c r="C24" s="53">
        <v>1100</v>
      </c>
      <c r="D24" s="53">
        <v>900</v>
      </c>
      <c r="E24" s="53">
        <v>802.98</v>
      </c>
      <c r="F24" s="60">
        <f t="shared" si="0"/>
        <v>104.96470588235294</v>
      </c>
      <c r="G24" s="52">
        <v>89.22</v>
      </c>
    </row>
    <row r="25" spans="1:7" x14ac:dyDescent="0.25">
      <c r="A25" s="47" t="s">
        <v>124</v>
      </c>
      <c r="B25" s="48">
        <v>1683.88</v>
      </c>
      <c r="C25" s="48">
        <f>C26</f>
        <v>5036.04</v>
      </c>
      <c r="D25" s="48">
        <v>7750</v>
      </c>
      <c r="E25" s="55">
        <v>710.74</v>
      </c>
      <c r="F25" s="59">
        <f t="shared" si="0"/>
        <v>42.208470912416558</v>
      </c>
      <c r="G25" s="49">
        <v>9.17</v>
      </c>
    </row>
    <row r="26" spans="1:7" ht="26.25" x14ac:dyDescent="0.25">
      <c r="A26" s="50" t="s">
        <v>128</v>
      </c>
      <c r="B26" s="51">
        <v>1683.88</v>
      </c>
      <c r="C26" s="51">
        <v>5036.04</v>
      </c>
      <c r="D26" s="51">
        <v>7750</v>
      </c>
      <c r="E26" s="53">
        <v>710.74</v>
      </c>
      <c r="F26" s="60">
        <f t="shared" si="0"/>
        <v>42.208470912416558</v>
      </c>
      <c r="G26" s="52">
        <v>9.17</v>
      </c>
    </row>
  </sheetData>
  <mergeCells count="1">
    <mergeCell ref="A1:G1"/>
  </mergeCells>
  <pageMargins left="0.7" right="0.7" top="0.75" bottom="0.75" header="0.3" footer="0.3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4F33-E7E2-4A82-AD64-D9AFE78B28CC}">
  <sheetPr>
    <pageSetUpPr fitToPage="1"/>
  </sheetPr>
  <dimension ref="A1:H16"/>
  <sheetViews>
    <sheetView workbookViewId="0">
      <selection activeCell="H19" sqref="A1:H19"/>
    </sheetView>
  </sheetViews>
  <sheetFormatPr defaultRowHeight="15" x14ac:dyDescent="0.25"/>
  <cols>
    <col min="2" max="2" width="58.42578125" customWidth="1"/>
    <col min="3" max="6" width="16.7109375" customWidth="1"/>
    <col min="7" max="7" width="13" customWidth="1"/>
    <col min="8" max="8" width="14.42578125" customWidth="1"/>
  </cols>
  <sheetData>
    <row r="1" spans="1:8" x14ac:dyDescent="0.25">
      <c r="A1" s="178" t="s">
        <v>0</v>
      </c>
      <c r="B1" s="178"/>
      <c r="C1" s="178"/>
      <c r="D1" s="178"/>
      <c r="E1" s="178"/>
      <c r="F1" s="178"/>
      <c r="G1" s="178"/>
      <c r="H1" s="178"/>
    </row>
    <row r="2" spans="1:8" x14ac:dyDescent="0.25">
      <c r="A2" s="178" t="s">
        <v>156</v>
      </c>
      <c r="B2" s="178"/>
      <c r="C2" s="178"/>
      <c r="D2" s="178"/>
      <c r="E2" s="178"/>
      <c r="F2" s="178"/>
      <c r="G2" s="178"/>
      <c r="H2" s="178"/>
    </row>
    <row r="3" spans="1:8" ht="15.75" thickBot="1" x14ac:dyDescent="0.3"/>
    <row r="4" spans="1:8" ht="60.75" customHeight="1" thickBot="1" x14ac:dyDescent="0.3">
      <c r="A4" s="61" t="s">
        <v>157</v>
      </c>
      <c r="B4" s="71" t="s">
        <v>35</v>
      </c>
      <c r="C4" s="72" t="s">
        <v>4</v>
      </c>
      <c r="D4" s="72" t="s">
        <v>15</v>
      </c>
      <c r="E4" s="72" t="s">
        <v>16</v>
      </c>
      <c r="F4" s="72" t="s">
        <v>17</v>
      </c>
      <c r="G4" s="72" t="s">
        <v>5</v>
      </c>
      <c r="H4" s="73" t="s">
        <v>5</v>
      </c>
    </row>
    <row r="5" spans="1:8" x14ac:dyDescent="0.25">
      <c r="A5" s="62"/>
      <c r="B5" s="63"/>
      <c r="C5" s="2">
        <v>1</v>
      </c>
      <c r="D5" s="2">
        <v>2</v>
      </c>
      <c r="E5" s="2">
        <v>3</v>
      </c>
      <c r="F5" s="2">
        <v>4</v>
      </c>
      <c r="G5" s="2" t="s">
        <v>6</v>
      </c>
      <c r="H5" s="2" t="s">
        <v>7</v>
      </c>
    </row>
    <row r="6" spans="1:8" x14ac:dyDescent="0.25">
      <c r="A6" s="64">
        <v>8</v>
      </c>
      <c r="B6" s="65" t="s">
        <v>158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66">
        <v>0</v>
      </c>
    </row>
    <row r="7" spans="1:8" ht="15.75" thickBot="1" x14ac:dyDescent="0.3">
      <c r="A7" s="67">
        <v>84</v>
      </c>
      <c r="B7" s="68" t="s">
        <v>159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70">
        <v>0</v>
      </c>
    </row>
    <row r="10" spans="1:8" x14ac:dyDescent="0.25">
      <c r="A10" s="170" t="s">
        <v>0</v>
      </c>
      <c r="B10" s="170"/>
      <c r="C10" s="170"/>
      <c r="D10" s="170"/>
      <c r="E10" s="170"/>
      <c r="F10" s="170"/>
      <c r="G10" s="170"/>
      <c r="H10" s="170"/>
    </row>
    <row r="11" spans="1:8" x14ac:dyDescent="0.25">
      <c r="A11" s="170" t="s">
        <v>160</v>
      </c>
      <c r="B11" s="170"/>
      <c r="C11" s="170"/>
      <c r="D11" s="170"/>
      <c r="E11" s="170"/>
      <c r="F11" s="170"/>
      <c r="G11" s="170"/>
      <c r="H11" s="170"/>
    </row>
    <row r="12" spans="1:8" ht="15.75" thickBot="1" x14ac:dyDescent="0.3"/>
    <row r="13" spans="1:8" ht="61.5" customHeight="1" thickBot="1" x14ac:dyDescent="0.3">
      <c r="A13" s="61" t="s">
        <v>157</v>
      </c>
      <c r="B13" s="71" t="s">
        <v>35</v>
      </c>
      <c r="C13" s="72" t="s">
        <v>4</v>
      </c>
      <c r="D13" s="72" t="s">
        <v>15</v>
      </c>
      <c r="E13" s="72" t="s">
        <v>16</v>
      </c>
      <c r="F13" s="72" t="s">
        <v>17</v>
      </c>
      <c r="G13" s="72" t="s">
        <v>5</v>
      </c>
      <c r="H13" s="73" t="s">
        <v>5</v>
      </c>
    </row>
    <row r="14" spans="1:8" x14ac:dyDescent="0.25">
      <c r="A14" s="62"/>
      <c r="B14" s="63"/>
      <c r="C14" s="2">
        <v>1</v>
      </c>
      <c r="D14" s="2">
        <v>2</v>
      </c>
      <c r="E14" s="2">
        <v>3</v>
      </c>
      <c r="F14" s="2">
        <v>4</v>
      </c>
      <c r="G14" s="2" t="s">
        <v>6</v>
      </c>
      <c r="H14" s="2" t="s">
        <v>7</v>
      </c>
    </row>
    <row r="15" spans="1:8" x14ac:dyDescent="0.25">
      <c r="A15" s="64">
        <v>8</v>
      </c>
      <c r="B15" s="65" t="s">
        <v>161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66">
        <v>0</v>
      </c>
    </row>
    <row r="16" spans="1:8" ht="15.75" thickBot="1" x14ac:dyDescent="0.3">
      <c r="A16" s="67">
        <v>84</v>
      </c>
      <c r="B16" s="68" t="s">
        <v>161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70">
        <v>0</v>
      </c>
    </row>
  </sheetData>
  <mergeCells count="4">
    <mergeCell ref="A1:H1"/>
    <mergeCell ref="A2:H2"/>
    <mergeCell ref="A10:H10"/>
    <mergeCell ref="A11:H11"/>
  </mergeCells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6F17-6AB5-4DF3-84D2-68B891AF1D60}">
  <sheetPr>
    <pageSetUpPr fitToPage="1"/>
  </sheetPr>
  <dimension ref="A2:P247"/>
  <sheetViews>
    <sheetView tabSelected="1" topLeftCell="A191" workbookViewId="0">
      <selection sqref="A1:G224"/>
    </sheetView>
  </sheetViews>
  <sheetFormatPr defaultRowHeight="15" x14ac:dyDescent="0.25"/>
  <cols>
    <col min="1" max="1" width="47.5703125" customWidth="1"/>
    <col min="2" max="5" width="16.7109375" customWidth="1"/>
    <col min="6" max="6" width="13.42578125" customWidth="1"/>
    <col min="7" max="7" width="12.140625" customWidth="1"/>
  </cols>
  <sheetData>
    <row r="2" spans="1:7" ht="70.5" customHeight="1" x14ac:dyDescent="0.25">
      <c r="A2" s="25" t="s">
        <v>35</v>
      </c>
      <c r="B2" s="2" t="s">
        <v>4</v>
      </c>
      <c r="C2" s="2" t="s">
        <v>15</v>
      </c>
      <c r="D2" s="2" t="s">
        <v>16</v>
      </c>
      <c r="E2" s="2" t="s">
        <v>17</v>
      </c>
      <c r="F2" s="2" t="s">
        <v>5</v>
      </c>
      <c r="G2" s="2" t="s">
        <v>5</v>
      </c>
    </row>
    <row r="3" spans="1:7" ht="25.5" x14ac:dyDescent="0.25">
      <c r="A3" s="25"/>
      <c r="B3" s="2">
        <v>1</v>
      </c>
      <c r="C3" s="2">
        <v>2</v>
      </c>
      <c r="D3" s="2">
        <v>3</v>
      </c>
      <c r="E3" s="2">
        <v>4</v>
      </c>
      <c r="F3" s="2" t="s">
        <v>6</v>
      </c>
      <c r="G3" s="2" t="s">
        <v>7</v>
      </c>
    </row>
    <row r="4" spans="1:7" x14ac:dyDescent="0.25">
      <c r="A4" s="21" t="s">
        <v>149</v>
      </c>
      <c r="B4" s="22">
        <v>707876.16</v>
      </c>
      <c r="C4" s="22">
        <f>C5</f>
        <v>1539259.3</v>
      </c>
      <c r="D4" s="22">
        <v>1671773</v>
      </c>
      <c r="E4" s="22">
        <v>872661.56</v>
      </c>
      <c r="F4" s="22">
        <f>(E4/B4)*100</f>
        <v>123.27884583653727</v>
      </c>
      <c r="G4" s="24">
        <v>52.2</v>
      </c>
    </row>
    <row r="5" spans="1:7" x14ac:dyDescent="0.25">
      <c r="A5" s="122" t="s">
        <v>150</v>
      </c>
      <c r="B5" s="123">
        <v>707876.16</v>
      </c>
      <c r="C5" s="123">
        <f>C6</f>
        <v>1539259.3</v>
      </c>
      <c r="D5" s="123">
        <v>1671773</v>
      </c>
      <c r="E5" s="123">
        <v>872661.56</v>
      </c>
      <c r="F5" s="123">
        <f>(E5/B5)*100</f>
        <v>123.27884583653727</v>
      </c>
      <c r="G5" s="124">
        <v>52.2</v>
      </c>
    </row>
    <row r="6" spans="1:7" ht="26.25" x14ac:dyDescent="0.25">
      <c r="A6" s="125" t="s">
        <v>151</v>
      </c>
      <c r="B6" s="126">
        <v>707876.16</v>
      </c>
      <c r="C6" s="126">
        <f>C7+C60+C98+C191+C206</f>
        <v>1539259.3</v>
      </c>
      <c r="D6" s="126">
        <v>1671773</v>
      </c>
      <c r="E6" s="126">
        <v>872661.56</v>
      </c>
      <c r="F6" s="126">
        <f>(E6/B6)*100</f>
        <v>123.27884583653727</v>
      </c>
      <c r="G6" s="127">
        <v>52.2</v>
      </c>
    </row>
    <row r="7" spans="1:7" x14ac:dyDescent="0.25">
      <c r="A7" s="74" t="s">
        <v>162</v>
      </c>
      <c r="B7" s="58">
        <v>62695.37</v>
      </c>
      <c r="C7" s="58">
        <f>C8+C39+C54</f>
        <v>118500</v>
      </c>
      <c r="D7" s="58">
        <v>122200</v>
      </c>
      <c r="E7" s="58">
        <v>75890.600000000006</v>
      </c>
      <c r="F7" s="58">
        <f>(E7/B7)*100</f>
        <v>121.04657808064616</v>
      </c>
      <c r="G7" s="75">
        <v>62.1</v>
      </c>
    </row>
    <row r="8" spans="1:7" ht="26.25" x14ac:dyDescent="0.25">
      <c r="A8" s="76" t="s">
        <v>163</v>
      </c>
      <c r="B8" s="77">
        <v>20856.88</v>
      </c>
      <c r="C8" s="77">
        <v>28500</v>
      </c>
      <c r="D8" s="77">
        <v>28200</v>
      </c>
      <c r="E8" s="77">
        <v>19929.29</v>
      </c>
      <c r="F8" s="77">
        <f>(E8/B8)*100</f>
        <v>95.552594635439235</v>
      </c>
      <c r="G8" s="78">
        <v>70.67</v>
      </c>
    </row>
    <row r="9" spans="1:7" x14ac:dyDescent="0.25">
      <c r="A9" s="18" t="s">
        <v>154</v>
      </c>
      <c r="B9" s="16">
        <v>20856.88</v>
      </c>
      <c r="C9" s="16">
        <v>28500</v>
      </c>
      <c r="D9" s="16">
        <v>28200</v>
      </c>
      <c r="E9" s="16">
        <v>19929.29</v>
      </c>
      <c r="F9" s="16">
        <f>(E9/B8)*100</f>
        <v>95.552594635439235</v>
      </c>
      <c r="G9" s="19">
        <v>70.67</v>
      </c>
    </row>
    <row r="10" spans="1:7" x14ac:dyDescent="0.25">
      <c r="A10" s="47" t="s">
        <v>70</v>
      </c>
      <c r="B10" s="48">
        <v>20856.88</v>
      </c>
      <c r="C10" s="48">
        <v>28500</v>
      </c>
      <c r="D10" s="48">
        <v>28200</v>
      </c>
      <c r="E10" s="48">
        <v>19929.29</v>
      </c>
      <c r="F10" s="48">
        <f>(E10/B10)*100</f>
        <v>95.552594635439235</v>
      </c>
      <c r="G10" s="49">
        <v>70.67</v>
      </c>
    </row>
    <row r="11" spans="1:7" x14ac:dyDescent="0.25">
      <c r="A11" s="50" t="s">
        <v>80</v>
      </c>
      <c r="B11" s="51">
        <v>20650.650000000001</v>
      </c>
      <c r="C11" s="51">
        <v>28000</v>
      </c>
      <c r="D11" s="51">
        <v>27700</v>
      </c>
      <c r="E11" s="51">
        <v>19628.91</v>
      </c>
      <c r="F11" s="97">
        <f t="shared" ref="F11:F74" si="0">(E11/B11)*100</f>
        <v>95.052262277458581</v>
      </c>
      <c r="G11" s="52">
        <v>70.86</v>
      </c>
    </row>
    <row r="12" spans="1:7" x14ac:dyDescent="0.25">
      <c r="A12" s="79" t="s">
        <v>81</v>
      </c>
      <c r="B12" s="80">
        <v>2782.28</v>
      </c>
      <c r="C12" s="79"/>
      <c r="D12" s="79"/>
      <c r="E12" s="80">
        <v>2795.39</v>
      </c>
      <c r="F12" s="97">
        <f t="shared" si="0"/>
        <v>100.47119628506115</v>
      </c>
      <c r="G12" s="81"/>
    </row>
    <row r="13" spans="1:7" x14ac:dyDescent="0.25">
      <c r="A13" s="18" t="s">
        <v>82</v>
      </c>
      <c r="B13" s="16">
        <v>2467.2800000000002</v>
      </c>
      <c r="C13" s="18"/>
      <c r="D13" s="18"/>
      <c r="E13" s="16">
        <v>2635.39</v>
      </c>
      <c r="F13" s="98">
        <f t="shared" si="0"/>
        <v>106.81357608378457</v>
      </c>
      <c r="G13" s="20"/>
    </row>
    <row r="14" spans="1:7" x14ac:dyDescent="0.25">
      <c r="A14" s="18" t="s">
        <v>84</v>
      </c>
      <c r="B14" s="17">
        <v>315</v>
      </c>
      <c r="C14" s="18"/>
      <c r="D14" s="18"/>
      <c r="E14" s="17">
        <v>160</v>
      </c>
      <c r="F14" s="98">
        <f t="shared" si="0"/>
        <v>50.793650793650791</v>
      </c>
      <c r="G14" s="20"/>
    </row>
    <row r="15" spans="1:7" x14ac:dyDescent="0.25">
      <c r="A15" s="79" t="s">
        <v>86</v>
      </c>
      <c r="B15" s="80">
        <v>8184.08</v>
      </c>
      <c r="C15" s="79"/>
      <c r="D15" s="79"/>
      <c r="E15" s="80">
        <v>5754.79</v>
      </c>
      <c r="F15" s="97">
        <f t="shared" si="0"/>
        <v>70.316883510425114</v>
      </c>
      <c r="G15" s="81"/>
    </row>
    <row r="16" spans="1:7" x14ac:dyDescent="0.25">
      <c r="A16" s="18" t="s">
        <v>87</v>
      </c>
      <c r="B16" s="16">
        <v>7157.07</v>
      </c>
      <c r="C16" s="18"/>
      <c r="D16" s="18"/>
      <c r="E16" s="16">
        <v>4605.1499999999996</v>
      </c>
      <c r="F16" s="98">
        <f t="shared" si="0"/>
        <v>64.344068173149054</v>
      </c>
      <c r="G16" s="20"/>
    </row>
    <row r="17" spans="1:7" x14ac:dyDescent="0.25">
      <c r="A17" s="18" t="s">
        <v>89</v>
      </c>
      <c r="B17" s="17">
        <v>30</v>
      </c>
      <c r="C17" s="18"/>
      <c r="D17" s="18"/>
      <c r="E17" s="17">
        <v>32</v>
      </c>
      <c r="F17" s="98">
        <f t="shared" si="0"/>
        <v>106.66666666666667</v>
      </c>
      <c r="G17" s="20"/>
    </row>
    <row r="18" spans="1:7" ht="26.25" x14ac:dyDescent="0.25">
      <c r="A18" s="18" t="s">
        <v>90</v>
      </c>
      <c r="B18" s="17">
        <v>948.11</v>
      </c>
      <c r="C18" s="18"/>
      <c r="D18" s="18"/>
      <c r="E18" s="17">
        <v>122.54</v>
      </c>
      <c r="F18" s="98">
        <f t="shared" si="0"/>
        <v>12.924660640642962</v>
      </c>
      <c r="G18" s="20"/>
    </row>
    <row r="19" spans="1:7" x14ac:dyDescent="0.25">
      <c r="A19" s="18" t="s">
        <v>92</v>
      </c>
      <c r="B19" s="17">
        <v>48.9</v>
      </c>
      <c r="C19" s="18"/>
      <c r="D19" s="18"/>
      <c r="E19" s="17">
        <v>995.1</v>
      </c>
      <c r="F19" s="98">
        <f t="shared" si="0"/>
        <v>2034.9693251533743</v>
      </c>
      <c r="G19" s="20"/>
    </row>
    <row r="20" spans="1:7" x14ac:dyDescent="0.25">
      <c r="A20" s="79" t="s">
        <v>93</v>
      </c>
      <c r="B20" s="80">
        <v>8333.39</v>
      </c>
      <c r="C20" s="79"/>
      <c r="D20" s="79"/>
      <c r="E20" s="80">
        <v>9833.9</v>
      </c>
      <c r="F20" s="97">
        <f t="shared" si="0"/>
        <v>118.0059975592166</v>
      </c>
      <c r="G20" s="81"/>
    </row>
    <row r="21" spans="1:7" x14ac:dyDescent="0.25">
      <c r="A21" s="18" t="s">
        <v>94</v>
      </c>
      <c r="B21" s="17">
        <v>707.69</v>
      </c>
      <c r="C21" s="18"/>
      <c r="D21" s="18"/>
      <c r="E21" s="17">
        <v>734.72</v>
      </c>
      <c r="F21" s="98">
        <f t="shared" si="0"/>
        <v>103.81946897652927</v>
      </c>
      <c r="G21" s="20"/>
    </row>
    <row r="22" spans="1:7" x14ac:dyDescent="0.25">
      <c r="A22" s="18" t="s">
        <v>95</v>
      </c>
      <c r="B22" s="16">
        <v>2570.44</v>
      </c>
      <c r="C22" s="18"/>
      <c r="D22" s="18"/>
      <c r="E22" s="16">
        <v>3919.6</v>
      </c>
      <c r="F22" s="98">
        <f t="shared" si="0"/>
        <v>152.48751186567279</v>
      </c>
      <c r="G22" s="20"/>
    </row>
    <row r="23" spans="1:7" x14ac:dyDescent="0.25">
      <c r="A23" s="18" t="s">
        <v>96</v>
      </c>
      <c r="B23" s="17">
        <v>376.29</v>
      </c>
      <c r="C23" s="18"/>
      <c r="D23" s="18"/>
      <c r="E23" s="17">
        <v>670</v>
      </c>
      <c r="F23" s="98">
        <f t="shared" si="0"/>
        <v>178.0541603550453</v>
      </c>
      <c r="G23" s="20"/>
    </row>
    <row r="24" spans="1:7" x14ac:dyDescent="0.25">
      <c r="A24" s="18" t="s">
        <v>97</v>
      </c>
      <c r="B24" s="16">
        <v>3146.08</v>
      </c>
      <c r="C24" s="18"/>
      <c r="D24" s="18"/>
      <c r="E24" s="16">
        <v>2587.77</v>
      </c>
      <c r="F24" s="98">
        <f t="shared" si="0"/>
        <v>82.253788841987486</v>
      </c>
      <c r="G24" s="20"/>
    </row>
    <row r="25" spans="1:7" x14ac:dyDescent="0.25">
      <c r="A25" s="18" t="s">
        <v>98</v>
      </c>
      <c r="B25" s="17">
        <v>143.38</v>
      </c>
      <c r="C25" s="18"/>
      <c r="D25" s="18"/>
      <c r="E25" s="16"/>
      <c r="F25" s="98">
        <f t="shared" si="0"/>
        <v>0</v>
      </c>
      <c r="G25" s="20"/>
    </row>
    <row r="26" spans="1:7" x14ac:dyDescent="0.25">
      <c r="A26" s="18" t="s">
        <v>99</v>
      </c>
      <c r="B26" s="17">
        <v>535.27</v>
      </c>
      <c r="C26" s="18"/>
      <c r="D26" s="18"/>
      <c r="E26" s="17">
        <v>366.04</v>
      </c>
      <c r="F26" s="98">
        <f t="shared" si="0"/>
        <v>68.38417994656902</v>
      </c>
      <c r="G26" s="20"/>
    </row>
    <row r="27" spans="1:7" x14ac:dyDescent="0.25">
      <c r="A27" s="18" t="s">
        <v>100</v>
      </c>
      <c r="B27" s="17">
        <v>535.45000000000005</v>
      </c>
      <c r="C27" s="18"/>
      <c r="D27" s="18"/>
      <c r="E27" s="17">
        <v>934.01</v>
      </c>
      <c r="F27" s="98">
        <f t="shared" si="0"/>
        <v>174.43458772994674</v>
      </c>
      <c r="G27" s="20"/>
    </row>
    <row r="28" spans="1:7" x14ac:dyDescent="0.25">
      <c r="A28" s="18" t="s">
        <v>101</v>
      </c>
      <c r="B28" s="17">
        <v>318.79000000000002</v>
      </c>
      <c r="C28" s="18"/>
      <c r="D28" s="18"/>
      <c r="E28" s="17">
        <v>621.76</v>
      </c>
      <c r="F28" s="98">
        <f t="shared" si="0"/>
        <v>195.03748549201669</v>
      </c>
      <c r="G28" s="20"/>
    </row>
    <row r="29" spans="1:7" x14ac:dyDescent="0.25">
      <c r="A29" s="79" t="s">
        <v>104</v>
      </c>
      <c r="B29" s="80">
        <v>1350.9</v>
      </c>
      <c r="C29" s="79"/>
      <c r="D29" s="79"/>
      <c r="E29" s="80">
        <v>1244.83</v>
      </c>
      <c r="F29" s="97">
        <f t="shared" si="0"/>
        <v>92.148197497964318</v>
      </c>
      <c r="G29" s="81"/>
    </row>
    <row r="30" spans="1:7" x14ac:dyDescent="0.25">
      <c r="A30" s="18" t="s">
        <v>105</v>
      </c>
      <c r="B30" s="17">
        <v>273.08</v>
      </c>
      <c r="C30" s="18"/>
      <c r="D30" s="18"/>
      <c r="E30" s="17">
        <v>428.8</v>
      </c>
      <c r="F30" s="98">
        <f t="shared" si="0"/>
        <v>157.02358283286949</v>
      </c>
      <c r="G30" s="20"/>
    </row>
    <row r="31" spans="1:7" x14ac:dyDescent="0.25">
      <c r="A31" s="18" t="s">
        <v>106</v>
      </c>
      <c r="B31" s="17">
        <v>108.29</v>
      </c>
      <c r="C31" s="18"/>
      <c r="D31" s="18"/>
      <c r="E31" s="17">
        <v>70.5</v>
      </c>
      <c r="F31" s="98">
        <f t="shared" si="0"/>
        <v>65.10296426262812</v>
      </c>
      <c r="G31" s="20"/>
    </row>
    <row r="32" spans="1:7" x14ac:dyDescent="0.25">
      <c r="A32" s="18" t="s">
        <v>107</v>
      </c>
      <c r="B32" s="17">
        <v>586.25</v>
      </c>
      <c r="C32" s="18"/>
      <c r="D32" s="18"/>
      <c r="E32" s="17">
        <v>315</v>
      </c>
      <c r="F32" s="98">
        <f t="shared" si="0"/>
        <v>53.731343283582092</v>
      </c>
      <c r="G32" s="20"/>
    </row>
    <row r="33" spans="1:7" x14ac:dyDescent="0.25">
      <c r="A33" s="18" t="s">
        <v>108</v>
      </c>
      <c r="B33" s="17">
        <v>203.28</v>
      </c>
      <c r="C33" s="18"/>
      <c r="D33" s="18"/>
      <c r="E33" s="17">
        <v>127.44</v>
      </c>
      <c r="F33" s="98">
        <f t="shared" si="0"/>
        <v>62.691853600944512</v>
      </c>
      <c r="G33" s="20"/>
    </row>
    <row r="34" spans="1:7" x14ac:dyDescent="0.25">
      <c r="A34" s="18" t="s">
        <v>110</v>
      </c>
      <c r="B34" s="17">
        <v>180</v>
      </c>
      <c r="C34" s="18"/>
      <c r="D34" s="18"/>
      <c r="E34" s="17">
        <v>303.08999999999997</v>
      </c>
      <c r="F34" s="98">
        <f t="shared" si="0"/>
        <v>168.38333333333333</v>
      </c>
      <c r="G34" s="20"/>
    </row>
    <row r="35" spans="1:7" x14ac:dyDescent="0.25">
      <c r="A35" s="50" t="s">
        <v>111</v>
      </c>
      <c r="B35" s="53">
        <v>206.23</v>
      </c>
      <c r="C35" s="53">
        <v>500</v>
      </c>
      <c r="D35" s="53">
        <v>500</v>
      </c>
      <c r="E35" s="53">
        <v>300.38</v>
      </c>
      <c r="F35" s="97">
        <f t="shared" si="0"/>
        <v>145.65291179750764</v>
      </c>
      <c r="G35" s="52">
        <v>60.08</v>
      </c>
    </row>
    <row r="36" spans="1:7" x14ac:dyDescent="0.25">
      <c r="A36" s="79" t="s">
        <v>112</v>
      </c>
      <c r="B36" s="82">
        <v>206.23</v>
      </c>
      <c r="C36" s="79"/>
      <c r="D36" s="79"/>
      <c r="E36" s="82">
        <v>300.38</v>
      </c>
      <c r="F36" s="97">
        <f t="shared" si="0"/>
        <v>145.65291179750764</v>
      </c>
      <c r="G36" s="81"/>
    </row>
    <row r="37" spans="1:7" x14ac:dyDescent="0.25">
      <c r="A37" s="18" t="s">
        <v>113</v>
      </c>
      <c r="B37" s="17">
        <v>206.23</v>
      </c>
      <c r="C37" s="18"/>
      <c r="D37" s="18"/>
      <c r="E37" s="17">
        <v>295.56</v>
      </c>
      <c r="F37" s="98">
        <f t="shared" si="0"/>
        <v>143.31571546331767</v>
      </c>
      <c r="G37" s="20"/>
    </row>
    <row r="38" spans="1:7" x14ac:dyDescent="0.25">
      <c r="A38" s="18" t="s">
        <v>114</v>
      </c>
      <c r="C38" s="18"/>
      <c r="D38" s="18"/>
      <c r="E38" s="17">
        <v>4.82</v>
      </c>
      <c r="F38" s="98"/>
      <c r="G38" s="20"/>
    </row>
    <row r="39" spans="1:7" ht="26.25" x14ac:dyDescent="0.25">
      <c r="A39" s="76" t="s">
        <v>164</v>
      </c>
      <c r="B39" s="77">
        <v>41838.49</v>
      </c>
      <c r="C39" s="77">
        <v>85000</v>
      </c>
      <c r="D39" s="77">
        <v>89000</v>
      </c>
      <c r="E39" s="77">
        <v>54772.56</v>
      </c>
      <c r="F39" s="97">
        <f t="shared" si="0"/>
        <v>130.91428490846587</v>
      </c>
      <c r="G39" s="78">
        <v>61.54</v>
      </c>
    </row>
    <row r="40" spans="1:7" x14ac:dyDescent="0.25">
      <c r="A40" s="18" t="s">
        <v>154</v>
      </c>
      <c r="B40" s="16">
        <v>41838.49</v>
      </c>
      <c r="C40" s="16">
        <v>85000</v>
      </c>
      <c r="D40" s="16">
        <v>89000</v>
      </c>
      <c r="E40" s="16">
        <v>54772.56</v>
      </c>
      <c r="F40" s="98">
        <f t="shared" si="0"/>
        <v>130.91428490846587</v>
      </c>
      <c r="G40" s="19">
        <v>61.54</v>
      </c>
    </row>
    <row r="41" spans="1:7" x14ac:dyDescent="0.25">
      <c r="A41" s="47" t="s">
        <v>70</v>
      </c>
      <c r="B41" s="48">
        <v>41838.49</v>
      </c>
      <c r="C41" s="48">
        <v>85000</v>
      </c>
      <c r="D41" s="48">
        <v>89000</v>
      </c>
      <c r="E41" s="48">
        <v>54772.56</v>
      </c>
      <c r="F41" s="48">
        <f t="shared" si="0"/>
        <v>130.91428490846587</v>
      </c>
      <c r="G41" s="49">
        <v>61.54</v>
      </c>
    </row>
    <row r="42" spans="1:7" x14ac:dyDescent="0.25">
      <c r="A42" s="50" t="s">
        <v>80</v>
      </c>
      <c r="B42" s="51">
        <v>41838.49</v>
      </c>
      <c r="C42" s="51">
        <v>85000</v>
      </c>
      <c r="D42" s="51">
        <v>89000</v>
      </c>
      <c r="E42" s="51">
        <v>54772.56</v>
      </c>
      <c r="F42" s="97">
        <f t="shared" si="0"/>
        <v>130.91428490846587</v>
      </c>
      <c r="G42" s="52">
        <v>61.54</v>
      </c>
    </row>
    <row r="43" spans="1:7" x14ac:dyDescent="0.25">
      <c r="A43" s="79" t="s">
        <v>81</v>
      </c>
      <c r="B43" s="80">
        <v>14099.03</v>
      </c>
      <c r="C43" s="79"/>
      <c r="D43" s="79"/>
      <c r="E43" s="80">
        <v>15396.44</v>
      </c>
      <c r="F43" s="97">
        <f t="shared" si="0"/>
        <v>109.20212241551368</v>
      </c>
      <c r="G43" s="81"/>
    </row>
    <row r="44" spans="1:7" ht="26.25" x14ac:dyDescent="0.25">
      <c r="A44" s="18" t="s">
        <v>83</v>
      </c>
      <c r="B44" s="16">
        <v>14099.03</v>
      </c>
      <c r="C44" s="18"/>
      <c r="D44" s="18"/>
      <c r="E44" s="16">
        <v>15396.44</v>
      </c>
      <c r="F44" s="98">
        <f t="shared" si="0"/>
        <v>109.20212241551368</v>
      </c>
      <c r="G44" s="20"/>
    </row>
    <row r="45" spans="1:7" x14ac:dyDescent="0.25">
      <c r="A45" s="79" t="s">
        <v>86</v>
      </c>
      <c r="B45" s="80">
        <v>25568.92</v>
      </c>
      <c r="C45" s="79"/>
      <c r="D45" s="79"/>
      <c r="E45" s="80">
        <v>33340.49</v>
      </c>
      <c r="F45" s="97">
        <f t="shared" si="0"/>
        <v>130.39459625201221</v>
      </c>
      <c r="G45" s="81"/>
    </row>
    <row r="46" spans="1:7" x14ac:dyDescent="0.25">
      <c r="A46" s="18" t="s">
        <v>87</v>
      </c>
      <c r="B46" s="18"/>
      <c r="C46" s="18"/>
      <c r="D46" s="18"/>
      <c r="E46" s="17">
        <v>220.88</v>
      </c>
      <c r="F46" s="98"/>
      <c r="G46" s="20"/>
    </row>
    <row r="47" spans="1:7" x14ac:dyDescent="0.25">
      <c r="A47" s="18" t="s">
        <v>89</v>
      </c>
      <c r="B47" s="16">
        <v>25498.63</v>
      </c>
      <c r="C47" s="18"/>
      <c r="D47" s="18"/>
      <c r="E47" s="16">
        <v>33119.61</v>
      </c>
      <c r="F47" s="98">
        <f t="shared" si="0"/>
        <v>129.88780181523478</v>
      </c>
      <c r="G47" s="20"/>
    </row>
    <row r="48" spans="1:7" ht="26.25" x14ac:dyDescent="0.25">
      <c r="A48" s="18" t="s">
        <v>90</v>
      </c>
      <c r="B48" s="17">
        <v>70.290000000000006</v>
      </c>
      <c r="C48" s="18"/>
      <c r="D48" s="18"/>
      <c r="E48" s="16"/>
      <c r="F48" s="98">
        <f t="shared" si="0"/>
        <v>0</v>
      </c>
      <c r="G48" s="20"/>
    </row>
    <row r="49" spans="1:16" x14ac:dyDescent="0.25">
      <c r="A49" s="79" t="s">
        <v>93</v>
      </c>
      <c r="B49" s="80">
        <v>2170.54</v>
      </c>
      <c r="C49" s="79"/>
      <c r="D49" s="79"/>
      <c r="E49" s="80">
        <v>6035.63</v>
      </c>
      <c r="F49" s="97">
        <f t="shared" si="0"/>
        <v>278.0704340855271</v>
      </c>
      <c r="G49" s="81"/>
    </row>
    <row r="50" spans="1:16" x14ac:dyDescent="0.25">
      <c r="A50" s="18" t="s">
        <v>95</v>
      </c>
      <c r="B50" s="17">
        <v>540.91</v>
      </c>
      <c r="C50" s="18"/>
      <c r="D50" s="18"/>
      <c r="E50" s="17">
        <v>527</v>
      </c>
      <c r="F50" s="98">
        <f t="shared" si="0"/>
        <v>97.428407683348439</v>
      </c>
      <c r="G50" s="20"/>
    </row>
    <row r="51" spans="1:16" x14ac:dyDescent="0.25">
      <c r="A51" s="18" t="s">
        <v>97</v>
      </c>
      <c r="B51" s="17">
        <v>471.93</v>
      </c>
      <c r="C51" s="18"/>
      <c r="D51" s="18"/>
      <c r="E51" s="17">
        <v>751.25</v>
      </c>
      <c r="F51" s="98">
        <f t="shared" si="0"/>
        <v>159.18674379674951</v>
      </c>
      <c r="G51" s="20"/>
    </row>
    <row r="52" spans="1:16" x14ac:dyDescent="0.25">
      <c r="A52" s="18" t="s">
        <v>98</v>
      </c>
      <c r="B52" s="18"/>
      <c r="C52" s="18"/>
      <c r="D52" s="18"/>
      <c r="E52" s="16">
        <v>2548.3200000000002</v>
      </c>
      <c r="F52" s="98"/>
      <c r="G52" s="20"/>
    </row>
    <row r="53" spans="1:16" x14ac:dyDescent="0.25">
      <c r="A53" s="18" t="s">
        <v>99</v>
      </c>
      <c r="B53" s="16">
        <v>1157.7</v>
      </c>
      <c r="C53" s="18"/>
      <c r="D53" s="18"/>
      <c r="E53" s="16">
        <v>2209.06</v>
      </c>
      <c r="F53" s="98">
        <f t="shared" si="0"/>
        <v>190.81454608275027</v>
      </c>
      <c r="G53" s="20"/>
    </row>
    <row r="54" spans="1:16" x14ac:dyDescent="0.25">
      <c r="A54" s="76" t="s">
        <v>165</v>
      </c>
      <c r="B54" s="76"/>
      <c r="C54" s="77">
        <v>5000</v>
      </c>
      <c r="D54" s="77">
        <v>5000</v>
      </c>
      <c r="E54" s="77">
        <v>1188.75</v>
      </c>
      <c r="F54" s="99"/>
      <c r="G54" s="100">
        <v>23.78</v>
      </c>
    </row>
    <row r="55" spans="1:16" x14ac:dyDescent="0.25">
      <c r="A55" s="18" t="s">
        <v>154</v>
      </c>
      <c r="B55" s="18"/>
      <c r="C55" s="16">
        <v>5000</v>
      </c>
      <c r="D55" s="16">
        <v>5000</v>
      </c>
      <c r="E55" s="16">
        <v>1188.75</v>
      </c>
      <c r="F55" s="98"/>
      <c r="G55" s="19">
        <v>23.78</v>
      </c>
    </row>
    <row r="56" spans="1:16" x14ac:dyDescent="0.25">
      <c r="A56" s="47" t="s">
        <v>70</v>
      </c>
      <c r="B56" s="47"/>
      <c r="C56" s="48">
        <v>5000</v>
      </c>
      <c r="D56" s="48">
        <v>5000</v>
      </c>
      <c r="E56" s="48">
        <v>1188.75</v>
      </c>
      <c r="F56" s="48"/>
      <c r="G56" s="49">
        <v>23.78</v>
      </c>
    </row>
    <row r="57" spans="1:16" x14ac:dyDescent="0.25">
      <c r="A57" s="50" t="s">
        <v>80</v>
      </c>
      <c r="B57" s="50"/>
      <c r="C57" s="51">
        <v>5000</v>
      </c>
      <c r="D57" s="51">
        <v>5000</v>
      </c>
      <c r="E57" s="51">
        <v>1188.75</v>
      </c>
      <c r="F57" s="97"/>
      <c r="G57" s="52">
        <v>23.78</v>
      </c>
    </row>
    <row r="58" spans="1:16" x14ac:dyDescent="0.25">
      <c r="A58" s="79" t="s">
        <v>93</v>
      </c>
      <c r="B58" s="76"/>
      <c r="C58" s="79"/>
      <c r="D58" s="79"/>
      <c r="E58" s="80">
        <v>1188.75</v>
      </c>
      <c r="F58" s="97"/>
      <c r="G58" s="81"/>
    </row>
    <row r="59" spans="1:16" x14ac:dyDescent="0.25">
      <c r="A59" s="18" t="s">
        <v>95</v>
      </c>
      <c r="B59" s="18"/>
      <c r="C59" s="18"/>
      <c r="D59" s="18"/>
      <c r="E59" s="16">
        <v>1188.75</v>
      </c>
      <c r="F59" s="98"/>
      <c r="G59" s="20"/>
    </row>
    <row r="60" spans="1:16" ht="26.25" x14ac:dyDescent="0.25">
      <c r="A60" s="74" t="s">
        <v>166</v>
      </c>
      <c r="B60" s="58">
        <v>6533.91</v>
      </c>
      <c r="C60" s="58">
        <v>20136.04</v>
      </c>
      <c r="D60" s="58">
        <v>42000</v>
      </c>
      <c r="E60" s="58">
        <v>13812.35</v>
      </c>
      <c r="F60" s="101">
        <f t="shared" si="0"/>
        <v>211.39486157599356</v>
      </c>
      <c r="G60" s="75">
        <v>32.89</v>
      </c>
    </row>
    <row r="61" spans="1:16" x14ac:dyDescent="0.25">
      <c r="A61" s="76" t="s">
        <v>167</v>
      </c>
      <c r="B61" s="77">
        <v>6533.91</v>
      </c>
      <c r="C61" s="77">
        <v>20136.04</v>
      </c>
      <c r="D61" s="77">
        <v>42000</v>
      </c>
      <c r="E61" s="77">
        <v>13812.35</v>
      </c>
      <c r="F61" s="97">
        <f t="shared" si="0"/>
        <v>211.39486157599356</v>
      </c>
      <c r="G61" s="78">
        <v>32.89</v>
      </c>
    </row>
    <row r="62" spans="1:16" x14ac:dyDescent="0.25">
      <c r="A62" s="18" t="s">
        <v>155</v>
      </c>
      <c r="B62" s="16">
        <v>6533.91</v>
      </c>
      <c r="C62" s="16">
        <v>20136.04</v>
      </c>
      <c r="D62" s="16">
        <v>42000</v>
      </c>
      <c r="E62" s="16">
        <v>13812.35</v>
      </c>
      <c r="F62" s="98">
        <f t="shared" si="0"/>
        <v>211.39486157599356</v>
      </c>
      <c r="G62" s="19">
        <v>32.89</v>
      </c>
    </row>
    <row r="63" spans="1:16" x14ac:dyDescent="0.25">
      <c r="A63" s="47" t="s">
        <v>70</v>
      </c>
      <c r="B63" s="48">
        <v>5149.03</v>
      </c>
      <c r="C63" s="48">
        <v>18000</v>
      </c>
      <c r="D63" s="48">
        <v>38850</v>
      </c>
      <c r="E63" s="48">
        <v>13530.4</v>
      </c>
      <c r="F63" s="48">
        <f t="shared" si="0"/>
        <v>262.77570726913615</v>
      </c>
      <c r="G63" s="49">
        <v>34.83</v>
      </c>
    </row>
    <row r="64" spans="1:16" x14ac:dyDescent="0.25">
      <c r="A64" s="50" t="s">
        <v>71</v>
      </c>
      <c r="B64" s="50"/>
      <c r="C64" s="51">
        <v>1550</v>
      </c>
      <c r="D64" s="51">
        <v>1550</v>
      </c>
      <c r="E64" s="50"/>
      <c r="F64" s="97"/>
      <c r="G64" s="54"/>
      <c r="P64" s="18"/>
    </row>
    <row r="65" spans="1:16" x14ac:dyDescent="0.25">
      <c r="A65" s="50" t="s">
        <v>80</v>
      </c>
      <c r="B65" s="51">
        <v>5149.03</v>
      </c>
      <c r="C65" s="51">
        <v>16250</v>
      </c>
      <c r="D65" s="51">
        <v>37150</v>
      </c>
      <c r="E65" s="51">
        <v>13519.42</v>
      </c>
      <c r="F65" s="97">
        <f t="shared" si="0"/>
        <v>262.56246322122809</v>
      </c>
      <c r="G65" s="52">
        <v>36.39</v>
      </c>
      <c r="P65" s="18"/>
    </row>
    <row r="66" spans="1:16" x14ac:dyDescent="0.25">
      <c r="A66" s="79" t="s">
        <v>81</v>
      </c>
      <c r="B66" s="80">
        <v>1833.36</v>
      </c>
      <c r="C66" s="79"/>
      <c r="D66" s="79"/>
      <c r="E66" s="80">
        <v>4643.88</v>
      </c>
      <c r="F66" s="97">
        <f t="shared" si="0"/>
        <v>253.29886110747481</v>
      </c>
      <c r="G66" s="81"/>
    </row>
    <row r="67" spans="1:16" x14ac:dyDescent="0.25">
      <c r="A67" s="18" t="s">
        <v>82</v>
      </c>
      <c r="B67" s="16">
        <v>1753.36</v>
      </c>
      <c r="C67" s="18"/>
      <c r="D67" s="18"/>
      <c r="E67" s="16">
        <v>4603.88</v>
      </c>
      <c r="F67" s="98">
        <f t="shared" si="0"/>
        <v>262.57471369256746</v>
      </c>
      <c r="G67" s="20"/>
    </row>
    <row r="68" spans="1:16" x14ac:dyDescent="0.25">
      <c r="A68" s="18" t="s">
        <v>84</v>
      </c>
      <c r="B68" s="17">
        <v>80</v>
      </c>
      <c r="C68" s="18"/>
      <c r="D68" s="18"/>
      <c r="E68" s="17">
        <v>40</v>
      </c>
      <c r="F68" s="98">
        <f t="shared" si="0"/>
        <v>50</v>
      </c>
      <c r="G68" s="20"/>
    </row>
    <row r="69" spans="1:16" x14ac:dyDescent="0.25">
      <c r="A69" s="79" t="s">
        <v>86</v>
      </c>
      <c r="B69" s="87">
        <v>447.41</v>
      </c>
      <c r="C69" s="88"/>
      <c r="D69" s="88"/>
      <c r="E69" s="87">
        <v>205.7</v>
      </c>
      <c r="F69" s="97">
        <f t="shared" si="0"/>
        <v>45.975726961847066</v>
      </c>
      <c r="G69" s="89"/>
    </row>
    <row r="70" spans="1:16" s="85" customFormat="1" x14ac:dyDescent="0.25">
      <c r="A70" s="86" t="s">
        <v>87</v>
      </c>
      <c r="B70" s="93">
        <v>136.80000000000001</v>
      </c>
      <c r="C70" s="94"/>
      <c r="D70" s="94"/>
      <c r="E70" s="95"/>
      <c r="F70" s="98">
        <f t="shared" si="0"/>
        <v>0</v>
      </c>
      <c r="G70" s="96"/>
    </row>
    <row r="71" spans="1:16" x14ac:dyDescent="0.25">
      <c r="A71" s="18" t="s">
        <v>89</v>
      </c>
      <c r="B71" s="90">
        <v>150.61000000000001</v>
      </c>
      <c r="C71" s="91"/>
      <c r="D71" s="91"/>
      <c r="E71" s="90"/>
      <c r="F71" s="98">
        <f t="shared" si="0"/>
        <v>0</v>
      </c>
      <c r="G71" s="92"/>
    </row>
    <row r="72" spans="1:16" ht="26.25" x14ac:dyDescent="0.25">
      <c r="A72" s="18" t="s">
        <v>90</v>
      </c>
      <c r="B72" s="17">
        <v>160</v>
      </c>
      <c r="C72" s="18"/>
      <c r="D72" s="18"/>
      <c r="E72" s="17"/>
      <c r="F72" s="98">
        <f t="shared" si="0"/>
        <v>0</v>
      </c>
      <c r="G72" s="20"/>
    </row>
    <row r="73" spans="1:16" x14ac:dyDescent="0.25">
      <c r="A73" s="18" t="s">
        <v>91</v>
      </c>
      <c r="B73" s="18"/>
      <c r="C73" s="18"/>
      <c r="D73" s="18"/>
      <c r="E73" s="17"/>
      <c r="F73" s="98"/>
      <c r="G73" s="20"/>
    </row>
    <row r="74" spans="1:16" x14ac:dyDescent="0.25">
      <c r="A74" s="79" t="s">
        <v>93</v>
      </c>
      <c r="B74" s="80">
        <v>2551.1799999999998</v>
      </c>
      <c r="C74" s="79"/>
      <c r="D74" s="79"/>
      <c r="E74" s="80">
        <v>8149.08</v>
      </c>
      <c r="F74" s="97">
        <f t="shared" si="0"/>
        <v>319.42395283751051</v>
      </c>
      <c r="G74" s="81"/>
    </row>
    <row r="75" spans="1:16" x14ac:dyDescent="0.25">
      <c r="A75" s="18" t="s">
        <v>94</v>
      </c>
      <c r="B75" s="17">
        <v>40.43</v>
      </c>
      <c r="C75" s="18"/>
      <c r="D75" s="18"/>
      <c r="E75" s="18"/>
      <c r="F75" s="98">
        <f t="shared" ref="F75:F142" si="1">(E75/B75)*100</f>
        <v>0</v>
      </c>
      <c r="G75" s="20"/>
    </row>
    <row r="76" spans="1:16" x14ac:dyDescent="0.25">
      <c r="A76" s="18" t="s">
        <v>95</v>
      </c>
      <c r="B76" s="18"/>
      <c r="C76" s="18"/>
      <c r="D76" s="18"/>
      <c r="E76" s="16">
        <v>6339.22</v>
      </c>
      <c r="F76" s="98"/>
      <c r="G76" s="20"/>
    </row>
    <row r="77" spans="1:16" x14ac:dyDescent="0.25">
      <c r="A77" s="18" t="s">
        <v>97</v>
      </c>
      <c r="B77" s="16">
        <v>1328.36</v>
      </c>
      <c r="C77" s="18"/>
      <c r="D77" s="18"/>
      <c r="E77" s="17">
        <v>913.98</v>
      </c>
      <c r="F77" s="98">
        <f t="shared" si="1"/>
        <v>68.805143184076613</v>
      </c>
      <c r="G77" s="20"/>
    </row>
    <row r="78" spans="1:16" x14ac:dyDescent="0.25">
      <c r="A78" s="18" t="s">
        <v>99</v>
      </c>
      <c r="B78" s="17">
        <v>21.04</v>
      </c>
      <c r="C78" s="18"/>
      <c r="D78" s="18"/>
      <c r="E78" s="17"/>
      <c r="F78" s="98">
        <f t="shared" si="1"/>
        <v>0</v>
      </c>
      <c r="G78" s="20"/>
    </row>
    <row r="79" spans="1:16" x14ac:dyDescent="0.25">
      <c r="A79" s="18" t="s">
        <v>101</v>
      </c>
      <c r="B79" s="16">
        <v>1161.3499999999999</v>
      </c>
      <c r="C79" s="18"/>
      <c r="D79" s="18"/>
      <c r="E79" s="17">
        <v>895.88</v>
      </c>
      <c r="F79" s="98">
        <f t="shared" si="1"/>
        <v>77.14125801868515</v>
      </c>
      <c r="G79" s="20"/>
    </row>
    <row r="80" spans="1:16" ht="26.25" x14ac:dyDescent="0.25">
      <c r="A80" s="79" t="s">
        <v>102</v>
      </c>
      <c r="B80" s="79"/>
      <c r="C80" s="79"/>
      <c r="D80" s="79"/>
      <c r="E80" s="82">
        <v>458.54</v>
      </c>
      <c r="F80" s="97"/>
      <c r="G80" s="81"/>
    </row>
    <row r="81" spans="1:7" x14ac:dyDescent="0.25">
      <c r="A81" s="18" t="s">
        <v>103</v>
      </c>
      <c r="B81" s="18"/>
      <c r="C81" s="18"/>
      <c r="D81" s="18"/>
      <c r="E81" s="17">
        <v>458.54</v>
      </c>
      <c r="F81" s="98"/>
      <c r="G81" s="20"/>
    </row>
    <row r="82" spans="1:7" x14ac:dyDescent="0.25">
      <c r="A82" s="79" t="s">
        <v>104</v>
      </c>
      <c r="B82" s="82">
        <v>317.08</v>
      </c>
      <c r="C82" s="79"/>
      <c r="D82" s="79"/>
      <c r="E82" s="82">
        <v>62.22</v>
      </c>
      <c r="F82" s="97">
        <f t="shared" si="1"/>
        <v>19.622808124132714</v>
      </c>
      <c r="G82" s="81"/>
    </row>
    <row r="83" spans="1:7" x14ac:dyDescent="0.25">
      <c r="A83" s="18" t="s">
        <v>105</v>
      </c>
      <c r="B83" s="17">
        <v>36.67</v>
      </c>
      <c r="C83" s="18"/>
      <c r="D83" s="18"/>
      <c r="E83" s="17">
        <v>29.04</v>
      </c>
      <c r="F83" s="98">
        <f t="shared" si="1"/>
        <v>79.19280065448595</v>
      </c>
      <c r="G83" s="20"/>
    </row>
    <row r="84" spans="1:7" x14ac:dyDescent="0.25">
      <c r="A84" s="18" t="s">
        <v>107</v>
      </c>
      <c r="B84" s="17">
        <v>280</v>
      </c>
      <c r="C84" s="18"/>
      <c r="D84" s="18"/>
      <c r="E84" s="17"/>
      <c r="F84" s="98">
        <f t="shared" si="1"/>
        <v>0</v>
      </c>
      <c r="G84" s="20"/>
    </row>
    <row r="85" spans="1:7" x14ac:dyDescent="0.25">
      <c r="A85" s="18" t="s">
        <v>110</v>
      </c>
      <c r="B85" s="17">
        <v>0.41</v>
      </c>
      <c r="C85" s="18"/>
      <c r="D85" s="18"/>
      <c r="E85" s="17">
        <v>33.18</v>
      </c>
      <c r="F85" s="98">
        <f t="shared" si="1"/>
        <v>8092.6829268292695</v>
      </c>
      <c r="G85" s="20"/>
    </row>
    <row r="86" spans="1:7" x14ac:dyDescent="0.25">
      <c r="A86" s="50" t="s">
        <v>111</v>
      </c>
      <c r="B86" s="50"/>
      <c r="C86" s="53">
        <v>100</v>
      </c>
      <c r="D86" s="53">
        <v>100</v>
      </c>
      <c r="E86" s="53">
        <v>10</v>
      </c>
      <c r="F86" s="97"/>
      <c r="G86" s="52">
        <v>10</v>
      </c>
    </row>
    <row r="87" spans="1:7" x14ac:dyDescent="0.25">
      <c r="A87" s="79" t="s">
        <v>112</v>
      </c>
      <c r="B87" s="79"/>
      <c r="C87" s="79"/>
      <c r="D87" s="79"/>
      <c r="E87" s="82">
        <v>10</v>
      </c>
      <c r="F87" s="97"/>
      <c r="G87" s="81"/>
    </row>
    <row r="88" spans="1:7" x14ac:dyDescent="0.25">
      <c r="A88" s="18" t="s">
        <v>113</v>
      </c>
      <c r="B88" s="18"/>
      <c r="C88" s="18"/>
      <c r="D88" s="18"/>
      <c r="E88" s="17">
        <v>10</v>
      </c>
      <c r="F88" s="98"/>
      <c r="G88" s="20"/>
    </row>
    <row r="89" spans="1:7" x14ac:dyDescent="0.25">
      <c r="A89" s="50" t="s">
        <v>121</v>
      </c>
      <c r="B89" s="50"/>
      <c r="C89" s="53">
        <v>100</v>
      </c>
      <c r="D89" s="53">
        <v>50</v>
      </c>
      <c r="E89" s="53">
        <v>0.98</v>
      </c>
      <c r="F89" s="97"/>
      <c r="G89" s="52">
        <v>1.96</v>
      </c>
    </row>
    <row r="90" spans="1:7" x14ac:dyDescent="0.25">
      <c r="A90" s="79" t="s">
        <v>122</v>
      </c>
      <c r="C90" s="79"/>
      <c r="D90" s="79"/>
      <c r="E90" s="82">
        <v>0.98</v>
      </c>
      <c r="F90" s="97"/>
      <c r="G90" s="81"/>
    </row>
    <row r="91" spans="1:7" x14ac:dyDescent="0.25">
      <c r="A91" s="18" t="s">
        <v>123</v>
      </c>
      <c r="C91" s="18"/>
      <c r="D91" s="18"/>
      <c r="E91" s="17">
        <v>0.98</v>
      </c>
      <c r="F91" s="98"/>
      <c r="G91" s="20"/>
    </row>
    <row r="92" spans="1:7" x14ac:dyDescent="0.25">
      <c r="A92" s="47" t="s">
        <v>124</v>
      </c>
      <c r="B92" s="48">
        <v>1384.88</v>
      </c>
      <c r="C92" s="48">
        <v>2136.04</v>
      </c>
      <c r="D92" s="48">
        <v>3150</v>
      </c>
      <c r="E92" s="55">
        <v>281.95</v>
      </c>
      <c r="F92" s="48">
        <f t="shared" si="1"/>
        <v>20.359164692969784</v>
      </c>
      <c r="G92" s="49">
        <v>8.9499999999999993</v>
      </c>
    </row>
    <row r="93" spans="1:7" ht="26.25" x14ac:dyDescent="0.25">
      <c r="A93" s="50" t="s">
        <v>128</v>
      </c>
      <c r="B93" s="51">
        <v>1384.88</v>
      </c>
      <c r="C93" s="51">
        <v>3150</v>
      </c>
      <c r="D93" s="51">
        <v>3150</v>
      </c>
      <c r="E93" s="53">
        <v>281.95</v>
      </c>
      <c r="F93" s="97">
        <f t="shared" si="1"/>
        <v>20.359164692969784</v>
      </c>
      <c r="G93" s="52">
        <v>8.9499999999999993</v>
      </c>
    </row>
    <row r="94" spans="1:7" x14ac:dyDescent="0.25">
      <c r="A94" s="79" t="s">
        <v>129</v>
      </c>
      <c r="B94" s="80">
        <v>1384.88</v>
      </c>
      <c r="C94" s="79"/>
      <c r="D94" s="79"/>
      <c r="E94" s="82">
        <v>281.95</v>
      </c>
      <c r="F94" s="97">
        <f t="shared" si="1"/>
        <v>20.359164692969784</v>
      </c>
      <c r="G94" s="81"/>
    </row>
    <row r="95" spans="1:7" x14ac:dyDescent="0.25">
      <c r="A95" s="18" t="s">
        <v>130</v>
      </c>
      <c r="B95" s="18"/>
      <c r="C95" s="18"/>
      <c r="D95" s="18"/>
      <c r="E95" s="17">
        <v>229.95</v>
      </c>
      <c r="F95" s="98"/>
      <c r="G95" s="20"/>
    </row>
    <row r="96" spans="1:7" x14ac:dyDescent="0.25">
      <c r="A96" s="18" t="s">
        <v>131</v>
      </c>
      <c r="B96" s="16"/>
      <c r="C96" s="18"/>
      <c r="D96" s="18"/>
      <c r="E96" s="17">
        <v>52</v>
      </c>
      <c r="F96" s="98"/>
      <c r="G96" s="20"/>
    </row>
    <row r="97" spans="1:7" x14ac:dyDescent="0.25">
      <c r="A97" s="18" t="s">
        <v>132</v>
      </c>
      <c r="B97" s="16">
        <v>1384.88</v>
      </c>
      <c r="C97" s="18"/>
      <c r="D97" s="18"/>
      <c r="E97" s="17"/>
      <c r="F97" s="98">
        <f t="shared" si="1"/>
        <v>0</v>
      </c>
      <c r="G97" s="20"/>
    </row>
    <row r="98" spans="1:7" x14ac:dyDescent="0.25">
      <c r="A98" s="74" t="s">
        <v>168</v>
      </c>
      <c r="B98" s="58">
        <v>27454.39</v>
      </c>
      <c r="C98" s="58">
        <v>68501.259999999995</v>
      </c>
      <c r="D98" s="58">
        <v>49973</v>
      </c>
      <c r="E98" s="58">
        <v>20062.75</v>
      </c>
      <c r="F98" s="101">
        <f t="shared" si="1"/>
        <v>73.07665550026789</v>
      </c>
      <c r="G98" s="75">
        <v>40.15</v>
      </c>
    </row>
    <row r="99" spans="1:7" x14ac:dyDescent="0.25">
      <c r="A99" s="76" t="s">
        <v>169</v>
      </c>
      <c r="B99" s="83">
        <v>311.51</v>
      </c>
      <c r="C99" s="77">
        <v>3150</v>
      </c>
      <c r="D99" s="77">
        <v>3400</v>
      </c>
      <c r="E99" s="83">
        <v>232.9</v>
      </c>
      <c r="F99" s="97">
        <f t="shared" si="1"/>
        <v>74.76485506083273</v>
      </c>
      <c r="G99" s="78">
        <v>6.85</v>
      </c>
    </row>
    <row r="100" spans="1:7" x14ac:dyDescent="0.25">
      <c r="A100" s="143" t="s">
        <v>154</v>
      </c>
      <c r="B100" s="83"/>
      <c r="C100" s="77">
        <v>250</v>
      </c>
      <c r="D100" s="77"/>
      <c r="E100" s="83"/>
      <c r="F100" s="97"/>
      <c r="G100" s="78"/>
    </row>
    <row r="101" spans="1:7" x14ac:dyDescent="0.25">
      <c r="A101" s="79" t="s">
        <v>188</v>
      </c>
      <c r="B101" s="83"/>
      <c r="C101" s="77">
        <v>250</v>
      </c>
      <c r="D101" s="77"/>
      <c r="E101" s="83"/>
      <c r="F101" s="97"/>
      <c r="G101" s="78"/>
    </row>
    <row r="102" spans="1:7" x14ac:dyDescent="0.25">
      <c r="A102" s="21" t="s">
        <v>124</v>
      </c>
      <c r="B102" s="83"/>
      <c r="C102" s="77">
        <v>250</v>
      </c>
      <c r="D102" s="77"/>
      <c r="E102" s="83"/>
      <c r="F102" s="97"/>
      <c r="G102" s="78"/>
    </row>
    <row r="103" spans="1:7" ht="26.25" x14ac:dyDescent="0.25">
      <c r="A103" s="18" t="s">
        <v>125</v>
      </c>
      <c r="B103" s="83"/>
      <c r="C103" s="77">
        <v>250</v>
      </c>
      <c r="D103" s="77"/>
      <c r="E103" s="83"/>
      <c r="F103" s="97"/>
      <c r="G103" s="78"/>
    </row>
    <row r="104" spans="1:7" x14ac:dyDescent="0.25">
      <c r="A104" s="18" t="s">
        <v>155</v>
      </c>
      <c r="B104" s="17">
        <v>311.51</v>
      </c>
      <c r="C104" s="16">
        <v>2900</v>
      </c>
      <c r="D104" s="16">
        <v>3400</v>
      </c>
      <c r="E104" s="17">
        <v>232.9</v>
      </c>
      <c r="F104" s="98">
        <f t="shared" si="1"/>
        <v>74.76485506083273</v>
      </c>
      <c r="G104" s="19">
        <v>6.85</v>
      </c>
    </row>
    <row r="105" spans="1:7" x14ac:dyDescent="0.25">
      <c r="A105" s="47" t="s">
        <v>70</v>
      </c>
      <c r="B105" s="55">
        <v>311.51</v>
      </c>
      <c r="C105" s="48">
        <v>2900</v>
      </c>
      <c r="D105" s="48">
        <v>2900</v>
      </c>
      <c r="E105" s="55">
        <v>232.9</v>
      </c>
      <c r="F105" s="48">
        <f t="shared" si="1"/>
        <v>74.76485506083273</v>
      </c>
      <c r="G105" s="49">
        <v>8.0299999999999994</v>
      </c>
    </row>
    <row r="106" spans="1:7" x14ac:dyDescent="0.25">
      <c r="A106" s="50" t="s">
        <v>80</v>
      </c>
      <c r="B106" s="53">
        <v>311.51</v>
      </c>
      <c r="C106" s="51">
        <v>2900</v>
      </c>
      <c r="D106" s="51">
        <v>2900</v>
      </c>
      <c r="E106" s="53">
        <v>232.9</v>
      </c>
      <c r="F106" s="97">
        <f t="shared" si="1"/>
        <v>74.76485506083273</v>
      </c>
      <c r="G106" s="52">
        <v>8.0299999999999994</v>
      </c>
    </row>
    <row r="107" spans="1:7" x14ac:dyDescent="0.25">
      <c r="A107" s="79" t="s">
        <v>104</v>
      </c>
      <c r="B107" s="82">
        <v>311.51</v>
      </c>
      <c r="C107" s="79"/>
      <c r="D107" s="79"/>
      <c r="E107" s="82">
        <v>232.9</v>
      </c>
      <c r="F107" s="97">
        <f t="shared" si="1"/>
        <v>74.76485506083273</v>
      </c>
      <c r="G107" s="81"/>
    </row>
    <row r="108" spans="1:7" x14ac:dyDescent="0.25">
      <c r="A108" s="18" t="s">
        <v>106</v>
      </c>
      <c r="B108" s="17">
        <v>311.51</v>
      </c>
      <c r="C108" s="18"/>
      <c r="D108" s="18"/>
      <c r="E108" s="17">
        <v>232.9</v>
      </c>
      <c r="F108" s="98">
        <f t="shared" si="1"/>
        <v>74.76485506083273</v>
      </c>
      <c r="G108" s="20"/>
    </row>
    <row r="109" spans="1:7" x14ac:dyDescent="0.25">
      <c r="A109" s="47" t="s">
        <v>124</v>
      </c>
      <c r="B109" s="47"/>
      <c r="C109" s="55">
        <v>0</v>
      </c>
      <c r="D109" s="55">
        <v>500</v>
      </c>
      <c r="E109" s="47"/>
      <c r="F109" s="48"/>
      <c r="G109" s="84"/>
    </row>
    <row r="110" spans="1:7" ht="26.25" x14ac:dyDescent="0.25">
      <c r="A110" s="50" t="s">
        <v>128</v>
      </c>
      <c r="B110" s="50"/>
      <c r="C110" s="53">
        <v>0</v>
      </c>
      <c r="D110" s="53">
        <v>500</v>
      </c>
      <c r="E110" s="50"/>
      <c r="F110" s="97"/>
      <c r="G110" s="54"/>
    </row>
    <row r="111" spans="1:7" ht="26.25" x14ac:dyDescent="0.25">
      <c r="A111" s="76" t="s">
        <v>170</v>
      </c>
      <c r="B111" s="76"/>
      <c r="C111" s="77">
        <v>4053.96</v>
      </c>
      <c r="D111" s="77">
        <v>6600</v>
      </c>
      <c r="E111" s="77">
        <v>3515.78</v>
      </c>
      <c r="F111" s="97"/>
      <c r="G111" s="78">
        <v>53.27</v>
      </c>
    </row>
    <row r="112" spans="1:7" x14ac:dyDescent="0.25">
      <c r="A112" s="18" t="s">
        <v>155</v>
      </c>
      <c r="B112" s="18"/>
      <c r="C112" s="16">
        <v>4053.96</v>
      </c>
      <c r="D112" s="16">
        <v>6600</v>
      </c>
      <c r="E112" s="16">
        <v>3515.78</v>
      </c>
      <c r="F112" s="98"/>
      <c r="G112" s="19">
        <v>53.27</v>
      </c>
    </row>
    <row r="113" spans="1:7" x14ac:dyDescent="0.25">
      <c r="A113" s="47" t="s">
        <v>70</v>
      </c>
      <c r="B113" s="47"/>
      <c r="C113" s="48">
        <v>4053.96</v>
      </c>
      <c r="D113" s="48">
        <v>6600</v>
      </c>
      <c r="E113" s="48">
        <v>3515.78</v>
      </c>
      <c r="F113" s="48"/>
      <c r="G113" s="49">
        <v>53.27</v>
      </c>
    </row>
    <row r="114" spans="1:7" x14ac:dyDescent="0.25">
      <c r="A114" s="50" t="s">
        <v>80</v>
      </c>
      <c r="B114" s="50"/>
      <c r="C114" s="51">
        <v>4053.96</v>
      </c>
      <c r="D114" s="51">
        <v>6600</v>
      </c>
      <c r="E114" s="51">
        <v>3515.78</v>
      </c>
      <c r="F114" s="97"/>
      <c r="G114" s="52">
        <v>53.27</v>
      </c>
    </row>
    <row r="115" spans="1:7" x14ac:dyDescent="0.25">
      <c r="A115" s="79" t="s">
        <v>93</v>
      </c>
      <c r="B115" s="79"/>
      <c r="C115" s="79"/>
      <c r="D115" s="79"/>
      <c r="E115" s="80">
        <v>3515.78</v>
      </c>
      <c r="F115" s="97"/>
      <c r="G115" s="81"/>
    </row>
    <row r="116" spans="1:7" x14ac:dyDescent="0.25">
      <c r="A116" s="18" t="s">
        <v>95</v>
      </c>
      <c r="B116" s="18"/>
      <c r="C116" s="18"/>
      <c r="D116" s="18"/>
      <c r="E116" s="16">
        <v>3515.78</v>
      </c>
      <c r="F116" s="98"/>
      <c r="G116" s="20"/>
    </row>
    <row r="117" spans="1:7" x14ac:dyDescent="0.25">
      <c r="A117" s="76" t="s">
        <v>171</v>
      </c>
      <c r="B117" s="83">
        <v>299</v>
      </c>
      <c r="C117" s="77">
        <v>2900</v>
      </c>
      <c r="D117" s="77">
        <v>4100</v>
      </c>
      <c r="E117" s="83">
        <v>428.79</v>
      </c>
      <c r="F117" s="97">
        <f t="shared" si="1"/>
        <v>143.40802675585286</v>
      </c>
      <c r="G117" s="78">
        <v>10.46</v>
      </c>
    </row>
    <row r="118" spans="1:7" x14ac:dyDescent="0.25">
      <c r="A118" s="18" t="s">
        <v>155</v>
      </c>
      <c r="B118" s="17">
        <v>299</v>
      </c>
      <c r="C118" s="16">
        <v>2900</v>
      </c>
      <c r="D118" s="16">
        <v>4100</v>
      </c>
      <c r="E118" s="17">
        <v>428.79</v>
      </c>
      <c r="F118" s="98">
        <f t="shared" si="1"/>
        <v>143.40802675585286</v>
      </c>
      <c r="G118" s="19">
        <v>10.46</v>
      </c>
    </row>
    <row r="119" spans="1:7" x14ac:dyDescent="0.25">
      <c r="A119" s="47" t="s">
        <v>70</v>
      </c>
      <c r="B119" s="102"/>
      <c r="C119" s="48">
        <v>1500</v>
      </c>
      <c r="D119" s="48">
        <v>1500</v>
      </c>
      <c r="E119" s="47"/>
      <c r="F119" s="48"/>
      <c r="G119" s="84"/>
    </row>
    <row r="120" spans="1:7" x14ac:dyDescent="0.25">
      <c r="A120" s="50" t="s">
        <v>80</v>
      </c>
      <c r="B120" s="99"/>
      <c r="C120" s="51">
        <v>1500</v>
      </c>
      <c r="D120" s="51">
        <v>1500</v>
      </c>
      <c r="E120" s="50"/>
      <c r="F120" s="97"/>
      <c r="G120" s="54"/>
    </row>
    <row r="121" spans="1:7" x14ac:dyDescent="0.25">
      <c r="A121" s="47" t="s">
        <v>124</v>
      </c>
      <c r="B121" s="55">
        <v>299</v>
      </c>
      <c r="C121" s="48">
        <v>1400</v>
      </c>
      <c r="D121" s="48">
        <v>2600</v>
      </c>
      <c r="E121" s="55">
        <v>428.79</v>
      </c>
      <c r="F121" s="48">
        <f t="shared" si="1"/>
        <v>143.40802675585286</v>
      </c>
      <c r="G121" s="49">
        <v>16.489999999999998</v>
      </c>
    </row>
    <row r="122" spans="1:7" ht="26.25" x14ac:dyDescent="0.25">
      <c r="A122" s="50" t="s">
        <v>128</v>
      </c>
      <c r="B122" s="53">
        <v>299</v>
      </c>
      <c r="C122" s="51">
        <v>1400</v>
      </c>
      <c r="D122" s="51">
        <v>2600</v>
      </c>
      <c r="E122" s="53">
        <v>428.79</v>
      </c>
      <c r="F122" s="97">
        <f t="shared" si="1"/>
        <v>143.40802675585286</v>
      </c>
      <c r="G122" s="52">
        <v>16.489999999999998</v>
      </c>
    </row>
    <row r="123" spans="1:7" x14ac:dyDescent="0.25">
      <c r="A123" s="79" t="s">
        <v>129</v>
      </c>
      <c r="B123" s="82">
        <v>299</v>
      </c>
      <c r="C123" s="79"/>
      <c r="D123" s="79"/>
      <c r="E123" s="82">
        <v>428.79</v>
      </c>
      <c r="F123" s="97">
        <f t="shared" si="1"/>
        <v>143.40802675585286</v>
      </c>
      <c r="G123" s="81"/>
    </row>
    <row r="124" spans="1:7" x14ac:dyDescent="0.25">
      <c r="A124" s="18" t="s">
        <v>134</v>
      </c>
      <c r="B124" s="17">
        <v>299</v>
      </c>
      <c r="C124" s="18"/>
      <c r="D124" s="18"/>
      <c r="E124" s="17">
        <v>428.79</v>
      </c>
      <c r="F124" s="98">
        <f t="shared" si="1"/>
        <v>143.40802675585286</v>
      </c>
      <c r="G124" s="20"/>
    </row>
    <row r="125" spans="1:7" x14ac:dyDescent="0.25">
      <c r="A125" s="76" t="s">
        <v>172</v>
      </c>
      <c r="B125" s="77">
        <v>4855</v>
      </c>
      <c r="C125" s="77">
        <v>10500</v>
      </c>
      <c r="D125" s="77">
        <v>10500</v>
      </c>
      <c r="E125" s="77">
        <v>3950</v>
      </c>
      <c r="F125" s="97">
        <f t="shared" si="1"/>
        <v>81.359423274974247</v>
      </c>
      <c r="G125" s="78">
        <v>37.619999999999997</v>
      </c>
    </row>
    <row r="126" spans="1:7" x14ac:dyDescent="0.25">
      <c r="A126" s="18" t="s">
        <v>155</v>
      </c>
      <c r="B126" s="16">
        <v>4855</v>
      </c>
      <c r="C126" s="16">
        <v>10500</v>
      </c>
      <c r="D126" s="16">
        <v>10500</v>
      </c>
      <c r="E126" s="16">
        <v>3950</v>
      </c>
      <c r="F126" s="98">
        <f t="shared" si="1"/>
        <v>81.359423274974247</v>
      </c>
      <c r="G126" s="19">
        <v>37.619999999999997</v>
      </c>
    </row>
    <row r="127" spans="1:7" x14ac:dyDescent="0.25">
      <c r="A127" s="47" t="s">
        <v>70</v>
      </c>
      <c r="B127" s="48">
        <v>4855</v>
      </c>
      <c r="C127" s="48">
        <v>10500</v>
      </c>
      <c r="D127" s="48">
        <v>10500</v>
      </c>
      <c r="E127" s="48">
        <v>3950</v>
      </c>
      <c r="F127" s="48">
        <f t="shared" si="1"/>
        <v>81.359423274974247</v>
      </c>
      <c r="G127" s="49">
        <v>37.619999999999997</v>
      </c>
    </row>
    <row r="128" spans="1:7" x14ac:dyDescent="0.25">
      <c r="A128" s="50" t="s">
        <v>80</v>
      </c>
      <c r="B128" s="51">
        <v>4855</v>
      </c>
      <c r="C128" s="51">
        <v>10500</v>
      </c>
      <c r="D128" s="51">
        <v>10500</v>
      </c>
      <c r="E128" s="51">
        <v>3950</v>
      </c>
      <c r="F128" s="97">
        <f t="shared" si="1"/>
        <v>81.359423274974247</v>
      </c>
      <c r="G128" s="52">
        <v>37.619999999999997</v>
      </c>
    </row>
    <row r="129" spans="1:7" x14ac:dyDescent="0.25">
      <c r="A129" s="79" t="s">
        <v>93</v>
      </c>
      <c r="B129" s="80">
        <v>4855</v>
      </c>
      <c r="C129" s="79"/>
      <c r="D129" s="79"/>
      <c r="E129" s="80">
        <v>3950</v>
      </c>
      <c r="F129" s="97">
        <f t="shared" si="1"/>
        <v>81.359423274974247</v>
      </c>
      <c r="G129" s="81"/>
    </row>
    <row r="130" spans="1:7" x14ac:dyDescent="0.25">
      <c r="A130" s="18" t="s">
        <v>94</v>
      </c>
      <c r="B130" s="16">
        <v>4855</v>
      </c>
      <c r="C130" s="18"/>
      <c r="D130" s="18"/>
      <c r="E130" s="16">
        <v>3950</v>
      </c>
      <c r="F130" s="98">
        <f t="shared" si="1"/>
        <v>81.359423274974247</v>
      </c>
      <c r="G130" s="20"/>
    </row>
    <row r="131" spans="1:7" ht="26.25" x14ac:dyDescent="0.25">
      <c r="A131" s="76" t="s">
        <v>173</v>
      </c>
      <c r="B131" s="77">
        <v>11368.69</v>
      </c>
      <c r="C131" s="77">
        <v>19090.95</v>
      </c>
      <c r="D131" s="77">
        <v>15750</v>
      </c>
      <c r="E131" s="77">
        <v>6106.47</v>
      </c>
      <c r="F131" s="97">
        <f t="shared" si="1"/>
        <v>53.713048732967472</v>
      </c>
      <c r="G131" s="78">
        <v>38.770000000000003</v>
      </c>
    </row>
    <row r="132" spans="1:7" x14ac:dyDescent="0.25">
      <c r="A132" s="18" t="s">
        <v>155</v>
      </c>
      <c r="B132" s="16">
        <v>11368.69</v>
      </c>
      <c r="C132" s="16">
        <v>19090.95</v>
      </c>
      <c r="D132" s="16">
        <v>15750</v>
      </c>
      <c r="E132" s="16">
        <v>6106.47</v>
      </c>
      <c r="F132" s="98">
        <f t="shared" si="1"/>
        <v>53.713048732967472</v>
      </c>
      <c r="G132" s="19">
        <v>38.770000000000003</v>
      </c>
    </row>
    <row r="133" spans="1:7" x14ac:dyDescent="0.25">
      <c r="A133" s="47" t="s">
        <v>70</v>
      </c>
      <c r="B133" s="48">
        <v>11368.69</v>
      </c>
      <c r="C133" s="48">
        <v>17590.95</v>
      </c>
      <c r="D133" s="48">
        <v>14250</v>
      </c>
      <c r="E133" s="48">
        <v>6106.47</v>
      </c>
      <c r="F133" s="48">
        <f t="shared" si="1"/>
        <v>53.713048732967472</v>
      </c>
      <c r="G133" s="49">
        <v>42.85</v>
      </c>
    </row>
    <row r="134" spans="1:7" x14ac:dyDescent="0.25">
      <c r="A134" s="50" t="s">
        <v>71</v>
      </c>
      <c r="B134" s="50"/>
      <c r="C134" s="53">
        <v>500</v>
      </c>
      <c r="D134" s="53">
        <v>700</v>
      </c>
      <c r="E134" s="53">
        <v>315.31</v>
      </c>
      <c r="F134" s="97"/>
      <c r="G134" s="52">
        <v>45.04</v>
      </c>
    </row>
    <row r="135" spans="1:7" x14ac:dyDescent="0.25">
      <c r="A135" s="79" t="s">
        <v>75</v>
      </c>
      <c r="B135" s="79"/>
      <c r="C135" s="79"/>
      <c r="D135" s="79"/>
      <c r="E135" s="82">
        <v>315.31</v>
      </c>
      <c r="F135" s="97"/>
      <c r="G135" s="81"/>
    </row>
    <row r="136" spans="1:7" x14ac:dyDescent="0.25">
      <c r="A136" s="18" t="s">
        <v>76</v>
      </c>
      <c r="B136" s="18"/>
      <c r="C136" s="18"/>
      <c r="D136" s="18"/>
      <c r="E136" s="17">
        <v>315.31</v>
      </c>
      <c r="F136" s="98"/>
      <c r="G136" s="20"/>
    </row>
    <row r="137" spans="1:7" x14ac:dyDescent="0.25">
      <c r="A137" s="50" t="s">
        <v>80</v>
      </c>
      <c r="B137" s="51">
        <v>7094.61</v>
      </c>
      <c r="C137" s="51">
        <v>11081.87</v>
      </c>
      <c r="D137" s="51">
        <v>11700</v>
      </c>
      <c r="E137" s="51">
        <v>4989.16</v>
      </c>
      <c r="F137" s="97">
        <f t="shared" si="1"/>
        <v>70.323245393333806</v>
      </c>
      <c r="G137" s="52">
        <v>42.64</v>
      </c>
    </row>
    <row r="138" spans="1:7" x14ac:dyDescent="0.25">
      <c r="A138" s="79" t="s">
        <v>81</v>
      </c>
      <c r="B138" s="82">
        <v>837.7</v>
      </c>
      <c r="C138" s="79"/>
      <c r="D138" s="79"/>
      <c r="E138" s="82">
        <v>862.97</v>
      </c>
      <c r="F138" s="97">
        <f t="shared" si="1"/>
        <v>103.0165930524054</v>
      </c>
      <c r="G138" s="81"/>
    </row>
    <row r="139" spans="1:7" x14ac:dyDescent="0.25">
      <c r="A139" s="18" t="s">
        <v>82</v>
      </c>
      <c r="B139" s="17">
        <v>186</v>
      </c>
      <c r="C139" s="18"/>
      <c r="D139" s="18"/>
      <c r="E139" s="17">
        <v>862.97</v>
      </c>
      <c r="F139" s="98">
        <f t="shared" si="1"/>
        <v>463.96236559139783</v>
      </c>
      <c r="G139" s="20"/>
    </row>
    <row r="140" spans="1:7" x14ac:dyDescent="0.25">
      <c r="A140" s="18" t="s">
        <v>85</v>
      </c>
      <c r="B140" s="17">
        <v>651.70000000000005</v>
      </c>
      <c r="C140" s="18"/>
      <c r="D140" s="18"/>
      <c r="E140" s="17"/>
      <c r="F140" s="98">
        <f t="shared" si="1"/>
        <v>0</v>
      </c>
      <c r="G140" s="20"/>
    </row>
    <row r="141" spans="1:7" x14ac:dyDescent="0.25">
      <c r="A141" s="79" t="s">
        <v>86</v>
      </c>
      <c r="B141" s="97">
        <v>3846.5</v>
      </c>
      <c r="C141" s="103"/>
      <c r="D141" s="103"/>
      <c r="E141" s="104"/>
      <c r="F141" s="97">
        <f t="shared" si="1"/>
        <v>0</v>
      </c>
      <c r="G141" s="105"/>
    </row>
    <row r="142" spans="1:7" x14ac:dyDescent="0.25">
      <c r="A142" s="18" t="s">
        <v>87</v>
      </c>
      <c r="B142" s="17">
        <v>325.33999999999997</v>
      </c>
      <c r="C142" s="18"/>
      <c r="D142" s="18"/>
      <c r="E142" s="17"/>
      <c r="F142" s="98">
        <f t="shared" si="1"/>
        <v>0</v>
      </c>
      <c r="G142" s="20"/>
    </row>
    <row r="143" spans="1:7" ht="26.25" x14ac:dyDescent="0.25">
      <c r="A143" s="18" t="s">
        <v>90</v>
      </c>
      <c r="B143" s="16">
        <v>3521.16</v>
      </c>
      <c r="C143" s="18"/>
      <c r="D143" s="18"/>
      <c r="E143" s="17"/>
      <c r="F143" s="98">
        <f t="shared" ref="F143:F206" si="2">(E143/B143)*100</f>
        <v>0</v>
      </c>
      <c r="G143" s="20"/>
    </row>
    <row r="144" spans="1:7" x14ac:dyDescent="0.25">
      <c r="A144" s="79" t="s">
        <v>93</v>
      </c>
      <c r="B144" s="80">
        <v>2287.5100000000002</v>
      </c>
      <c r="C144" s="79"/>
      <c r="D144" s="79"/>
      <c r="E144" s="80">
        <v>1363.66</v>
      </c>
      <c r="F144" s="97">
        <f t="shared" si="2"/>
        <v>59.613291308016137</v>
      </c>
      <c r="G144" s="81"/>
    </row>
    <row r="145" spans="1:7" x14ac:dyDescent="0.25">
      <c r="A145" s="18" t="s">
        <v>94</v>
      </c>
      <c r="B145" s="17">
        <v>399.84</v>
      </c>
      <c r="C145" s="18"/>
      <c r="D145" s="18"/>
      <c r="E145" s="16">
        <v>1363.66</v>
      </c>
      <c r="F145" s="98">
        <f t="shared" si="2"/>
        <v>341.05142056822734</v>
      </c>
      <c r="G145" s="20"/>
    </row>
    <row r="146" spans="1:7" x14ac:dyDescent="0.25">
      <c r="A146" s="18" t="s">
        <v>96</v>
      </c>
      <c r="B146" s="17">
        <v>883.83</v>
      </c>
      <c r="C146" s="18"/>
      <c r="D146" s="18"/>
      <c r="E146" s="16"/>
      <c r="F146" s="98">
        <f t="shared" si="2"/>
        <v>0</v>
      </c>
      <c r="G146" s="20"/>
    </row>
    <row r="147" spans="1:7" x14ac:dyDescent="0.25">
      <c r="A147" s="108" t="s">
        <v>101</v>
      </c>
      <c r="B147" s="109">
        <v>1003.84</v>
      </c>
      <c r="C147" s="108"/>
      <c r="D147" s="108"/>
      <c r="E147" s="109"/>
      <c r="F147" s="110">
        <f t="shared" si="2"/>
        <v>0</v>
      </c>
      <c r="G147" s="111"/>
    </row>
    <row r="148" spans="1:7" ht="26.25" x14ac:dyDescent="0.25">
      <c r="A148" s="114" t="s">
        <v>102</v>
      </c>
      <c r="B148" s="115"/>
      <c r="C148" s="116"/>
      <c r="D148" s="116"/>
      <c r="E148" s="117">
        <v>2692.53</v>
      </c>
      <c r="F148" s="117"/>
      <c r="G148" s="118"/>
    </row>
    <row r="149" spans="1:7" x14ac:dyDescent="0.25">
      <c r="A149" s="91" t="s">
        <v>103</v>
      </c>
      <c r="C149" s="91"/>
      <c r="D149" s="91"/>
      <c r="E149" s="112">
        <v>2692.53</v>
      </c>
      <c r="F149" s="113"/>
      <c r="G149" s="92"/>
    </row>
    <row r="150" spans="1:7" x14ac:dyDescent="0.25">
      <c r="A150" s="79" t="s">
        <v>104</v>
      </c>
      <c r="B150" s="82">
        <v>122.9</v>
      </c>
      <c r="C150" s="79"/>
      <c r="D150" s="79"/>
      <c r="E150" s="82">
        <v>70</v>
      </c>
      <c r="F150" s="107">
        <f t="shared" si="2"/>
        <v>56.956875508543526</v>
      </c>
      <c r="G150" s="81"/>
    </row>
    <row r="151" spans="1:7" x14ac:dyDescent="0.25">
      <c r="A151" s="18" t="s">
        <v>106</v>
      </c>
      <c r="B151" s="17">
        <v>24.62</v>
      </c>
      <c r="C151" s="18"/>
      <c r="D151" s="18"/>
      <c r="E151" s="17">
        <v>70</v>
      </c>
      <c r="F151" s="98">
        <f t="shared" si="2"/>
        <v>284.32168968318439</v>
      </c>
      <c r="G151" s="20"/>
    </row>
    <row r="152" spans="1:7" x14ac:dyDescent="0.25">
      <c r="A152" s="18" t="s">
        <v>110</v>
      </c>
      <c r="B152" s="17">
        <v>98.28</v>
      </c>
      <c r="C152" s="18"/>
      <c r="D152" s="18"/>
      <c r="E152" s="17"/>
      <c r="F152" s="98">
        <f t="shared" si="2"/>
        <v>0</v>
      </c>
      <c r="G152" s="20"/>
    </row>
    <row r="153" spans="1:7" ht="26.25" x14ac:dyDescent="0.25">
      <c r="A153" s="106" t="s">
        <v>115</v>
      </c>
      <c r="B153" s="97">
        <v>3509.08</v>
      </c>
      <c r="C153" s="103"/>
      <c r="D153" s="103"/>
      <c r="E153" s="104"/>
      <c r="F153" s="97">
        <f t="shared" si="2"/>
        <v>0</v>
      </c>
      <c r="G153" s="105"/>
    </row>
    <row r="154" spans="1:7" ht="26.25" x14ac:dyDescent="0.25">
      <c r="A154" s="106" t="s">
        <v>116</v>
      </c>
      <c r="B154" s="97">
        <v>3509.08</v>
      </c>
      <c r="C154" s="103"/>
      <c r="D154" s="103"/>
      <c r="E154" s="104"/>
      <c r="F154" s="97">
        <f t="shared" si="2"/>
        <v>0</v>
      </c>
      <c r="G154" s="105"/>
    </row>
    <row r="155" spans="1:7" ht="26.25" x14ac:dyDescent="0.25">
      <c r="A155" s="18" t="s">
        <v>117</v>
      </c>
      <c r="B155" s="16">
        <v>3509.08</v>
      </c>
      <c r="C155" s="18"/>
      <c r="D155" s="18"/>
      <c r="E155" s="17"/>
      <c r="F155" s="98">
        <f t="shared" si="2"/>
        <v>0</v>
      </c>
      <c r="G155" s="20"/>
    </row>
    <row r="156" spans="1:7" ht="26.25" x14ac:dyDescent="0.25">
      <c r="A156" s="50" t="s">
        <v>118</v>
      </c>
      <c r="B156" s="50"/>
      <c r="C156" s="51">
        <v>1500</v>
      </c>
      <c r="D156" s="51">
        <v>1000</v>
      </c>
      <c r="E156" s="50"/>
      <c r="F156" s="97"/>
      <c r="G156" s="54"/>
    </row>
    <row r="157" spans="1:7" x14ac:dyDescent="0.25">
      <c r="A157" s="50" t="s">
        <v>121</v>
      </c>
      <c r="B157" s="53">
        <v>765</v>
      </c>
      <c r="C157" s="53">
        <v>1000</v>
      </c>
      <c r="D157" s="53">
        <v>850</v>
      </c>
      <c r="E157" s="53">
        <v>802</v>
      </c>
      <c r="F157" s="97">
        <f t="shared" si="2"/>
        <v>104.83660130718955</v>
      </c>
      <c r="G157" s="52">
        <v>94.35</v>
      </c>
    </row>
    <row r="158" spans="1:7" x14ac:dyDescent="0.25">
      <c r="A158" s="79" t="s">
        <v>122</v>
      </c>
      <c r="B158" s="82">
        <v>765</v>
      </c>
      <c r="C158" s="79"/>
      <c r="D158" s="79"/>
      <c r="E158" s="82">
        <v>802</v>
      </c>
      <c r="F158" s="97">
        <f t="shared" si="2"/>
        <v>104.83660130718955</v>
      </c>
      <c r="G158" s="81"/>
    </row>
    <row r="159" spans="1:7" x14ac:dyDescent="0.25">
      <c r="A159" s="18" t="s">
        <v>123</v>
      </c>
      <c r="B159" s="17">
        <v>765</v>
      </c>
      <c r="C159" s="18"/>
      <c r="D159" s="18"/>
      <c r="E159" s="17">
        <v>802</v>
      </c>
      <c r="F159" s="98">
        <f t="shared" si="2"/>
        <v>104.83660130718955</v>
      </c>
      <c r="G159" s="20"/>
    </row>
    <row r="160" spans="1:7" x14ac:dyDescent="0.25">
      <c r="A160" s="47" t="s">
        <v>124</v>
      </c>
      <c r="B160" s="47"/>
      <c r="C160" s="48">
        <v>1500</v>
      </c>
      <c r="D160" s="48">
        <v>1500</v>
      </c>
      <c r="E160" s="47"/>
      <c r="F160" s="48"/>
      <c r="G160" s="84"/>
    </row>
    <row r="161" spans="1:7" ht="26.25" x14ac:dyDescent="0.25">
      <c r="A161" s="50" t="s">
        <v>128</v>
      </c>
      <c r="B161" s="50"/>
      <c r="C161" s="51">
        <v>1500</v>
      </c>
      <c r="D161" s="51">
        <v>1500</v>
      </c>
      <c r="E161" s="50"/>
      <c r="F161" s="97"/>
      <c r="G161" s="54"/>
    </row>
    <row r="162" spans="1:7" ht="26.25" x14ac:dyDescent="0.25">
      <c r="A162" s="76" t="s">
        <v>174</v>
      </c>
      <c r="B162" s="76"/>
      <c r="C162" s="83">
        <v>8641.35</v>
      </c>
      <c r="D162" s="76"/>
      <c r="E162" s="76"/>
      <c r="F162" s="97"/>
      <c r="G162" s="81"/>
    </row>
    <row r="163" spans="1:7" x14ac:dyDescent="0.25">
      <c r="A163" s="18" t="s">
        <v>155</v>
      </c>
      <c r="B163" s="18"/>
      <c r="C163" s="17">
        <v>8641.35</v>
      </c>
      <c r="D163" s="18"/>
      <c r="E163" s="18"/>
      <c r="F163" s="98"/>
      <c r="G163" s="20"/>
    </row>
    <row r="164" spans="1:7" x14ac:dyDescent="0.25">
      <c r="A164" s="47" t="s">
        <v>70</v>
      </c>
      <c r="B164" s="47"/>
      <c r="C164" s="55">
        <v>8641.35</v>
      </c>
      <c r="D164" s="47"/>
      <c r="E164" s="47"/>
      <c r="F164" s="48"/>
      <c r="G164" s="84"/>
    </row>
    <row r="165" spans="1:7" x14ac:dyDescent="0.25">
      <c r="A165" s="50" t="s">
        <v>80</v>
      </c>
      <c r="B165" s="50"/>
      <c r="C165" s="53">
        <v>8641.35</v>
      </c>
      <c r="D165" s="50"/>
      <c r="E165" s="50"/>
      <c r="F165" s="97"/>
      <c r="G165" s="54"/>
    </row>
    <row r="166" spans="1:7" x14ac:dyDescent="0.25">
      <c r="A166" s="79" t="s">
        <v>81</v>
      </c>
      <c r="B166" s="79"/>
      <c r="C166" s="82"/>
      <c r="D166" s="79"/>
      <c r="E166" s="79"/>
      <c r="F166" s="97"/>
      <c r="G166" s="81"/>
    </row>
    <row r="167" spans="1:7" x14ac:dyDescent="0.25">
      <c r="A167" s="18" t="s">
        <v>82</v>
      </c>
      <c r="B167" s="18"/>
      <c r="C167" s="18"/>
      <c r="D167" s="18"/>
      <c r="E167" s="18"/>
      <c r="F167" s="98"/>
      <c r="G167" s="20"/>
    </row>
    <row r="168" spans="1:7" x14ac:dyDescent="0.25">
      <c r="A168" s="18" t="s">
        <v>84</v>
      </c>
      <c r="B168" s="18"/>
      <c r="C168" s="18"/>
      <c r="D168" s="18"/>
      <c r="E168" s="18"/>
      <c r="F168" s="98"/>
      <c r="G168" s="20"/>
    </row>
    <row r="169" spans="1:7" x14ac:dyDescent="0.25">
      <c r="A169" s="76" t="s">
        <v>175</v>
      </c>
      <c r="B169" s="79"/>
      <c r="C169" s="83">
        <v>50</v>
      </c>
      <c r="D169" s="83">
        <v>20</v>
      </c>
      <c r="E169" s="76"/>
      <c r="F169" s="48"/>
      <c r="G169" s="81"/>
    </row>
    <row r="170" spans="1:7" x14ac:dyDescent="0.25">
      <c r="A170" s="18" t="s">
        <v>155</v>
      </c>
      <c r="B170" s="18"/>
      <c r="C170" s="17">
        <v>50</v>
      </c>
      <c r="D170" s="17">
        <v>20</v>
      </c>
      <c r="E170" s="18"/>
      <c r="F170" s="98"/>
      <c r="G170" s="20"/>
    </row>
    <row r="171" spans="1:7" x14ac:dyDescent="0.25">
      <c r="A171" s="47" t="s">
        <v>70</v>
      </c>
      <c r="B171" s="76"/>
      <c r="C171" s="55">
        <v>50</v>
      </c>
      <c r="D171" s="55">
        <v>20</v>
      </c>
      <c r="E171" s="47"/>
      <c r="F171" s="48"/>
      <c r="G171" s="84"/>
    </row>
    <row r="172" spans="1:7" x14ac:dyDescent="0.25">
      <c r="A172" s="50" t="s">
        <v>111</v>
      </c>
      <c r="B172" s="18"/>
      <c r="C172" s="53">
        <v>50</v>
      </c>
      <c r="D172" s="53">
        <v>20</v>
      </c>
      <c r="E172" s="50"/>
      <c r="F172" s="48"/>
      <c r="G172" s="54"/>
    </row>
    <row r="173" spans="1:7" ht="26.25" x14ac:dyDescent="0.25">
      <c r="A173" s="76" t="s">
        <v>176</v>
      </c>
      <c r="B173" s="77">
        <v>9028.17</v>
      </c>
      <c r="C173" s="77">
        <v>18315</v>
      </c>
      <c r="D173" s="77">
        <v>7803</v>
      </c>
      <c r="E173" s="77">
        <v>4806</v>
      </c>
      <c r="F173" s="97">
        <f t="shared" si="2"/>
        <v>53.233379522095838</v>
      </c>
      <c r="G173" s="78">
        <v>61.59</v>
      </c>
    </row>
    <row r="174" spans="1:7" x14ac:dyDescent="0.25">
      <c r="A174" s="18" t="s">
        <v>155</v>
      </c>
      <c r="B174" s="16">
        <v>9028.17</v>
      </c>
      <c r="C174" s="16">
        <v>18315</v>
      </c>
      <c r="D174" s="16">
        <v>7803</v>
      </c>
      <c r="E174" s="16">
        <v>4806</v>
      </c>
      <c r="F174" s="98">
        <f t="shared" si="2"/>
        <v>53.233379522095838</v>
      </c>
      <c r="G174" s="19">
        <v>61.59</v>
      </c>
    </row>
    <row r="175" spans="1:7" x14ac:dyDescent="0.25">
      <c r="A175" s="47" t="s">
        <v>70</v>
      </c>
      <c r="B175" s="48">
        <v>9028.17</v>
      </c>
      <c r="C175" s="48">
        <v>18315</v>
      </c>
      <c r="D175" s="48">
        <v>7803</v>
      </c>
      <c r="E175" s="48">
        <v>4806</v>
      </c>
      <c r="F175" s="48">
        <f t="shared" si="2"/>
        <v>53.233379522095838</v>
      </c>
      <c r="G175" s="49">
        <v>61.59</v>
      </c>
    </row>
    <row r="176" spans="1:7" x14ac:dyDescent="0.25">
      <c r="A176" s="50" t="s">
        <v>80</v>
      </c>
      <c r="B176" s="51">
        <v>9028.17</v>
      </c>
      <c r="C176" s="51">
        <v>18315</v>
      </c>
      <c r="D176" s="51">
        <v>7803</v>
      </c>
      <c r="E176" s="51">
        <v>4806</v>
      </c>
      <c r="F176" s="97">
        <f t="shared" si="2"/>
        <v>53.233379522095838</v>
      </c>
      <c r="G176" s="52">
        <v>61.59</v>
      </c>
    </row>
    <row r="177" spans="1:7" x14ac:dyDescent="0.25">
      <c r="A177" s="79" t="s">
        <v>81</v>
      </c>
      <c r="B177" s="80">
        <v>8944.76</v>
      </c>
      <c r="C177" s="79"/>
      <c r="D177" s="79"/>
      <c r="E177" s="80">
        <v>3500</v>
      </c>
      <c r="F177" s="97">
        <f t="shared" si="2"/>
        <v>39.12905432901497</v>
      </c>
      <c r="G177" s="81"/>
    </row>
    <row r="178" spans="1:7" x14ac:dyDescent="0.25">
      <c r="A178" s="18" t="s">
        <v>82</v>
      </c>
      <c r="B178" s="17">
        <v>104.4</v>
      </c>
      <c r="C178" s="18"/>
      <c r="D178" s="18"/>
      <c r="E178" s="16">
        <v>2100</v>
      </c>
      <c r="F178" s="98">
        <f t="shared" si="2"/>
        <v>2011.4942528735633</v>
      </c>
      <c r="G178" s="20"/>
    </row>
    <row r="179" spans="1:7" x14ac:dyDescent="0.25">
      <c r="A179" s="18" t="s">
        <v>85</v>
      </c>
      <c r="B179" s="16">
        <v>8840.36</v>
      </c>
      <c r="C179" s="18"/>
      <c r="D179" s="18"/>
      <c r="E179" s="16">
        <v>1400</v>
      </c>
      <c r="F179" s="98">
        <f t="shared" si="2"/>
        <v>15.836459148722447</v>
      </c>
      <c r="G179" s="20"/>
    </row>
    <row r="180" spans="1:7" x14ac:dyDescent="0.25">
      <c r="A180" s="79" t="s">
        <v>93</v>
      </c>
      <c r="B180" s="82">
        <v>83.41</v>
      </c>
      <c r="C180" s="79"/>
      <c r="D180" s="79"/>
      <c r="E180" s="82">
        <v>970</v>
      </c>
      <c r="F180" s="120">
        <f t="shared" si="2"/>
        <v>1162.9301043040402</v>
      </c>
      <c r="G180" s="81"/>
    </row>
    <row r="181" spans="1:7" x14ac:dyDescent="0.25">
      <c r="A181" s="18" t="s">
        <v>94</v>
      </c>
      <c r="B181" s="17">
        <v>83.41</v>
      </c>
      <c r="C181" s="18"/>
      <c r="D181" s="18"/>
      <c r="E181" s="17">
        <v>670</v>
      </c>
      <c r="F181" s="98">
        <f t="shared" si="2"/>
        <v>803.26099988011026</v>
      </c>
      <c r="G181" s="20"/>
    </row>
    <row r="182" spans="1:7" x14ac:dyDescent="0.25">
      <c r="A182" s="18" t="s">
        <v>101</v>
      </c>
      <c r="C182" s="18"/>
      <c r="D182" s="18"/>
      <c r="E182" s="17">
        <v>300</v>
      </c>
      <c r="F182" s="98"/>
      <c r="G182" s="20"/>
    </row>
    <row r="183" spans="1:7" ht="26.25" x14ac:dyDescent="0.25">
      <c r="A183" s="79" t="s">
        <v>102</v>
      </c>
      <c r="C183" s="79"/>
      <c r="D183" s="79"/>
      <c r="E183" s="82">
        <v>336</v>
      </c>
      <c r="F183" s="97"/>
      <c r="G183" s="81"/>
    </row>
    <row r="184" spans="1:7" x14ac:dyDescent="0.25">
      <c r="A184" s="18" t="s">
        <v>103</v>
      </c>
      <c r="C184" s="18"/>
      <c r="D184" s="18"/>
      <c r="E184" s="17">
        <v>336</v>
      </c>
      <c r="F184" s="119"/>
      <c r="G184" s="20"/>
    </row>
    <row r="185" spans="1:7" x14ac:dyDescent="0.25">
      <c r="A185" s="76" t="s">
        <v>177</v>
      </c>
      <c r="B185" s="77">
        <v>1592.02</v>
      </c>
      <c r="C185" s="77">
        <v>1800</v>
      </c>
      <c r="D185" s="77">
        <v>1800</v>
      </c>
      <c r="E185" s="77">
        <v>1022.81</v>
      </c>
      <c r="F185" s="120">
        <f t="shared" si="2"/>
        <v>64.246052185274053</v>
      </c>
      <c r="G185" s="78">
        <v>56.82</v>
      </c>
    </row>
    <row r="186" spans="1:7" x14ac:dyDescent="0.25">
      <c r="A186" s="18" t="s">
        <v>155</v>
      </c>
      <c r="B186" s="16">
        <v>1592.02</v>
      </c>
      <c r="C186" s="16">
        <v>1800</v>
      </c>
      <c r="D186" s="16">
        <v>1800</v>
      </c>
      <c r="E186" s="16">
        <v>1022.81</v>
      </c>
      <c r="F186" s="119">
        <f t="shared" si="2"/>
        <v>64.246052185274053</v>
      </c>
      <c r="G186" s="19">
        <v>56.82</v>
      </c>
    </row>
    <row r="187" spans="1:7" x14ac:dyDescent="0.25">
      <c r="A187" s="47" t="s">
        <v>70</v>
      </c>
      <c r="B187" s="48">
        <v>1592.02</v>
      </c>
      <c r="C187" s="48">
        <v>1800</v>
      </c>
      <c r="D187" s="48">
        <v>1800</v>
      </c>
      <c r="E187" s="48">
        <v>1022.81</v>
      </c>
      <c r="F187" s="48">
        <f t="shared" si="2"/>
        <v>64.246052185274053</v>
      </c>
      <c r="G187" s="49">
        <v>56.82</v>
      </c>
    </row>
    <row r="188" spans="1:7" x14ac:dyDescent="0.25">
      <c r="A188" s="50" t="s">
        <v>80</v>
      </c>
      <c r="B188" s="51">
        <v>1592.02</v>
      </c>
      <c r="C188" s="51">
        <v>1800</v>
      </c>
      <c r="D188" s="51">
        <v>1800</v>
      </c>
      <c r="E188" s="51">
        <v>1022.81</v>
      </c>
      <c r="F188" s="121">
        <f t="shared" si="2"/>
        <v>64.246052185274053</v>
      </c>
      <c r="G188" s="52">
        <v>56.82</v>
      </c>
    </row>
    <row r="189" spans="1:7" x14ac:dyDescent="0.25">
      <c r="A189" s="79" t="s">
        <v>86</v>
      </c>
      <c r="B189" s="80">
        <v>1592.02</v>
      </c>
      <c r="C189" s="79"/>
      <c r="D189" s="79"/>
      <c r="E189" s="80">
        <v>1022.81</v>
      </c>
      <c r="F189" s="121">
        <f t="shared" si="2"/>
        <v>64.246052185274053</v>
      </c>
      <c r="G189" s="81"/>
    </row>
    <row r="190" spans="1:7" x14ac:dyDescent="0.25">
      <c r="A190" s="18" t="s">
        <v>88</v>
      </c>
      <c r="B190" s="16">
        <v>1592.02</v>
      </c>
      <c r="C190" s="18"/>
      <c r="D190" s="18"/>
      <c r="E190" s="16">
        <v>1022.81</v>
      </c>
      <c r="F190" s="119">
        <f t="shared" si="2"/>
        <v>64.246052185274053</v>
      </c>
      <c r="G190" s="20"/>
    </row>
    <row r="191" spans="1:7" x14ac:dyDescent="0.25">
      <c r="A191" s="74" t="s">
        <v>178</v>
      </c>
      <c r="B191" s="58">
        <v>29461.279999999999</v>
      </c>
      <c r="C191" s="58">
        <v>57220</v>
      </c>
      <c r="D191" s="58">
        <v>67600</v>
      </c>
      <c r="E191" s="58">
        <v>25285.71</v>
      </c>
      <c r="F191" s="101">
        <f t="shared" si="2"/>
        <v>85.826922659164836</v>
      </c>
      <c r="G191" s="75">
        <v>37.4</v>
      </c>
    </row>
    <row r="192" spans="1:7" x14ac:dyDescent="0.25">
      <c r="A192" s="76" t="s">
        <v>179</v>
      </c>
      <c r="B192" s="77">
        <v>29461.279999999999</v>
      </c>
      <c r="C192" s="77">
        <v>57220</v>
      </c>
      <c r="D192" s="77">
        <v>67600</v>
      </c>
      <c r="E192" s="77">
        <v>25285.71</v>
      </c>
      <c r="F192" s="97">
        <f t="shared" si="2"/>
        <v>85.826922659164836</v>
      </c>
      <c r="G192" s="78">
        <v>37.4</v>
      </c>
    </row>
    <row r="193" spans="1:7" x14ac:dyDescent="0.25">
      <c r="A193" s="18" t="s">
        <v>155</v>
      </c>
      <c r="B193" s="16">
        <v>29461.279999999999</v>
      </c>
      <c r="C193" s="16">
        <v>57220</v>
      </c>
      <c r="D193" s="16">
        <v>67600</v>
      </c>
      <c r="E193" s="16">
        <v>25285.71</v>
      </c>
      <c r="F193" s="98">
        <f t="shared" si="2"/>
        <v>85.826922659164836</v>
      </c>
      <c r="G193" s="19">
        <v>37.4</v>
      </c>
    </row>
    <row r="194" spans="1:7" x14ac:dyDescent="0.25">
      <c r="A194" s="47" t="s">
        <v>70</v>
      </c>
      <c r="B194" s="48">
        <v>29461.279999999999</v>
      </c>
      <c r="C194" s="48">
        <v>57220</v>
      </c>
      <c r="D194" s="48">
        <v>67600</v>
      </c>
      <c r="E194" s="48">
        <v>25285.71</v>
      </c>
      <c r="F194" s="48">
        <f t="shared" si="2"/>
        <v>85.826922659164836</v>
      </c>
      <c r="G194" s="49">
        <v>37.4</v>
      </c>
    </row>
    <row r="195" spans="1:7" x14ac:dyDescent="0.25">
      <c r="A195" s="50" t="s">
        <v>71</v>
      </c>
      <c r="B195" s="51">
        <v>28843.279999999999</v>
      </c>
      <c r="C195" s="51">
        <v>53320</v>
      </c>
      <c r="D195" s="51">
        <v>63670</v>
      </c>
      <c r="E195" s="51">
        <v>24805.71</v>
      </c>
      <c r="F195" s="97">
        <f t="shared" si="2"/>
        <v>86.001696062306365</v>
      </c>
      <c r="G195" s="52">
        <v>38.96</v>
      </c>
    </row>
    <row r="196" spans="1:7" x14ac:dyDescent="0.25">
      <c r="A196" s="79" t="s">
        <v>72</v>
      </c>
      <c r="B196" s="80">
        <v>23089.32</v>
      </c>
      <c r="C196" s="79"/>
      <c r="D196" s="79"/>
      <c r="E196" s="80">
        <v>20262.39</v>
      </c>
      <c r="F196" s="97">
        <f t="shared" si="2"/>
        <v>87.756547182853367</v>
      </c>
      <c r="G196" s="81"/>
    </row>
    <row r="197" spans="1:7" x14ac:dyDescent="0.25">
      <c r="A197" s="18" t="s">
        <v>73</v>
      </c>
      <c r="B197" s="16">
        <v>23089.32</v>
      </c>
      <c r="C197" s="18"/>
      <c r="D197" s="18"/>
      <c r="E197" s="16">
        <v>20262.39</v>
      </c>
      <c r="F197" s="98">
        <f t="shared" si="2"/>
        <v>87.756547182853367</v>
      </c>
      <c r="G197" s="20"/>
    </row>
    <row r="198" spans="1:7" x14ac:dyDescent="0.25">
      <c r="A198" s="79" t="s">
        <v>75</v>
      </c>
      <c r="B198" s="80">
        <v>1895.48</v>
      </c>
      <c r="C198" s="79"/>
      <c r="D198" s="79"/>
      <c r="E198" s="80">
        <v>1200</v>
      </c>
      <c r="F198" s="97">
        <f t="shared" si="2"/>
        <v>63.308502331863167</v>
      </c>
      <c r="G198" s="81"/>
    </row>
    <row r="199" spans="1:7" x14ac:dyDescent="0.25">
      <c r="A199" s="18" t="s">
        <v>76</v>
      </c>
      <c r="B199" s="16">
        <v>1895.48</v>
      </c>
      <c r="C199" s="18"/>
      <c r="D199" s="18"/>
      <c r="E199" s="16">
        <v>1200</v>
      </c>
      <c r="F199" s="98">
        <f t="shared" si="2"/>
        <v>63.308502331863167</v>
      </c>
      <c r="G199" s="20"/>
    </row>
    <row r="200" spans="1:7" x14ac:dyDescent="0.25">
      <c r="A200" s="79" t="s">
        <v>77</v>
      </c>
      <c r="B200" s="80">
        <v>3858.48</v>
      </c>
      <c r="C200" s="79"/>
      <c r="D200" s="79"/>
      <c r="E200" s="80">
        <v>3343.32</v>
      </c>
      <c r="F200" s="97">
        <f t="shared" si="2"/>
        <v>86.648628475461848</v>
      </c>
      <c r="G200" s="81"/>
    </row>
    <row r="201" spans="1:7" x14ac:dyDescent="0.25">
      <c r="A201" s="18" t="s">
        <v>78</v>
      </c>
      <c r="B201" s="16">
        <v>3858.48</v>
      </c>
      <c r="C201" s="18"/>
      <c r="D201" s="18"/>
      <c r="E201" s="16">
        <v>3343.32</v>
      </c>
      <c r="F201" s="98">
        <f t="shared" si="2"/>
        <v>86.648628475461848</v>
      </c>
      <c r="G201" s="20"/>
    </row>
    <row r="202" spans="1:7" x14ac:dyDescent="0.25">
      <c r="A202" s="50" t="s">
        <v>80</v>
      </c>
      <c r="B202" s="53">
        <v>618</v>
      </c>
      <c r="C202" s="51">
        <v>3900</v>
      </c>
      <c r="D202" s="51">
        <v>3930</v>
      </c>
      <c r="E202" s="53">
        <v>480</v>
      </c>
      <c r="F202" s="97">
        <f t="shared" si="2"/>
        <v>77.669902912621353</v>
      </c>
      <c r="G202" s="52">
        <v>12.21</v>
      </c>
    </row>
    <row r="203" spans="1:7" x14ac:dyDescent="0.25">
      <c r="A203" s="79" t="s">
        <v>81</v>
      </c>
      <c r="B203" s="82">
        <v>618</v>
      </c>
      <c r="C203" s="79"/>
      <c r="D203" s="79"/>
      <c r="E203" s="82">
        <v>480</v>
      </c>
      <c r="F203" s="97">
        <f t="shared" si="2"/>
        <v>77.669902912621353</v>
      </c>
      <c r="G203" s="81"/>
    </row>
    <row r="204" spans="1:7" ht="26.25" x14ac:dyDescent="0.25">
      <c r="A204" s="18" t="s">
        <v>83</v>
      </c>
      <c r="B204" s="17">
        <v>618</v>
      </c>
      <c r="C204" s="18"/>
      <c r="D204" s="18"/>
      <c r="E204" s="17">
        <v>480</v>
      </c>
      <c r="F204" s="119">
        <f t="shared" si="2"/>
        <v>77.669902912621353</v>
      </c>
      <c r="G204" s="20"/>
    </row>
    <row r="205" spans="1:7" x14ac:dyDescent="0.25">
      <c r="A205" s="18" t="s">
        <v>180</v>
      </c>
      <c r="B205">
        <v>581731.21</v>
      </c>
      <c r="C205" s="16">
        <v>1274902</v>
      </c>
      <c r="D205" s="16">
        <v>1390000</v>
      </c>
      <c r="E205" s="16">
        <v>737610.15</v>
      </c>
      <c r="F205" s="119">
        <f t="shared" si="2"/>
        <v>126.79569830884611</v>
      </c>
      <c r="G205" s="19">
        <v>53.07</v>
      </c>
    </row>
    <row r="206" spans="1:7" x14ac:dyDescent="0.25">
      <c r="A206" s="76" t="s">
        <v>181</v>
      </c>
      <c r="B206" s="77">
        <v>581731.21</v>
      </c>
      <c r="C206" s="77">
        <v>1274902</v>
      </c>
      <c r="D206" s="77">
        <v>1390000</v>
      </c>
      <c r="E206" s="77">
        <v>737610.15</v>
      </c>
      <c r="F206" s="97">
        <f t="shared" si="2"/>
        <v>126.79569830884611</v>
      </c>
      <c r="G206" s="78">
        <v>53.07</v>
      </c>
    </row>
    <row r="207" spans="1:7" x14ac:dyDescent="0.25">
      <c r="A207" s="18" t="s">
        <v>154</v>
      </c>
      <c r="B207" s="16">
        <v>581731.21</v>
      </c>
      <c r="C207" s="16">
        <v>1274902</v>
      </c>
      <c r="D207" s="16">
        <v>1390000</v>
      </c>
      <c r="E207" s="16">
        <v>737610.15</v>
      </c>
      <c r="F207" s="119">
        <f t="shared" ref="F207:F222" si="3">(E207/B207)*100</f>
        <v>126.79569830884611</v>
      </c>
      <c r="G207" s="19">
        <v>53.07</v>
      </c>
    </row>
    <row r="208" spans="1:7" x14ac:dyDescent="0.25">
      <c r="A208" s="47" t="s">
        <v>70</v>
      </c>
      <c r="B208" s="48">
        <v>581731.21</v>
      </c>
      <c r="C208" s="48">
        <v>1274902</v>
      </c>
      <c r="D208" s="48">
        <v>1390000</v>
      </c>
      <c r="E208" s="48">
        <v>737610.15</v>
      </c>
      <c r="F208" s="48">
        <f t="shared" si="3"/>
        <v>126.79569830884611</v>
      </c>
      <c r="G208" s="49">
        <v>53.07</v>
      </c>
    </row>
    <row r="209" spans="1:7" x14ac:dyDescent="0.25">
      <c r="A209" s="50" t="s">
        <v>71</v>
      </c>
      <c r="B209" s="51">
        <v>580051.21</v>
      </c>
      <c r="C209" s="51">
        <v>1266902</v>
      </c>
      <c r="D209" s="51">
        <v>1384000</v>
      </c>
      <c r="E209" s="51">
        <v>734859.14</v>
      </c>
      <c r="F209" s="97">
        <f t="shared" si="3"/>
        <v>126.68866598864608</v>
      </c>
      <c r="G209" s="52">
        <v>53.1</v>
      </c>
    </row>
    <row r="210" spans="1:7" x14ac:dyDescent="0.25">
      <c r="A210" s="79" t="s">
        <v>72</v>
      </c>
      <c r="B210" s="80">
        <v>479434.64</v>
      </c>
      <c r="C210" s="79"/>
      <c r="D210" s="79"/>
      <c r="E210" s="80">
        <v>612731.85</v>
      </c>
      <c r="F210" s="97">
        <f t="shared" si="3"/>
        <v>127.802999382773</v>
      </c>
      <c r="G210" s="81"/>
    </row>
    <row r="211" spans="1:7" x14ac:dyDescent="0.25">
      <c r="A211" s="18" t="s">
        <v>73</v>
      </c>
      <c r="B211" s="16">
        <v>470413.84</v>
      </c>
      <c r="C211" s="18"/>
      <c r="D211" s="18"/>
      <c r="E211" s="16">
        <v>593469.81000000006</v>
      </c>
      <c r="F211" s="119">
        <f t="shared" si="3"/>
        <v>126.15908792139278</v>
      </c>
      <c r="G211" s="20"/>
    </row>
    <row r="212" spans="1:7" x14ac:dyDescent="0.25">
      <c r="A212" s="18" t="s">
        <v>74</v>
      </c>
      <c r="B212" s="16">
        <v>9020.7999999999993</v>
      </c>
      <c r="C212" s="18"/>
      <c r="D212" s="18"/>
      <c r="E212" s="16">
        <v>19262.04</v>
      </c>
      <c r="F212" s="119">
        <f t="shared" si="3"/>
        <v>213.52917701312526</v>
      </c>
      <c r="G212" s="20"/>
    </row>
    <row r="213" spans="1:7" x14ac:dyDescent="0.25">
      <c r="A213" s="79" t="s">
        <v>75</v>
      </c>
      <c r="B213" s="80">
        <v>21509.83</v>
      </c>
      <c r="C213" s="79"/>
      <c r="D213" s="79"/>
      <c r="E213" s="80">
        <v>21026.62</v>
      </c>
      <c r="F213" s="97">
        <f t="shared" si="3"/>
        <v>97.753538730896523</v>
      </c>
      <c r="G213" s="81"/>
    </row>
    <row r="214" spans="1:7" x14ac:dyDescent="0.25">
      <c r="A214" s="18" t="s">
        <v>76</v>
      </c>
      <c r="B214" s="16">
        <v>21509.83</v>
      </c>
      <c r="C214" s="18"/>
      <c r="D214" s="18"/>
      <c r="E214" s="16">
        <v>21026.62</v>
      </c>
      <c r="F214" s="119">
        <f t="shared" si="3"/>
        <v>97.753538730896523</v>
      </c>
      <c r="G214" s="20"/>
    </row>
    <row r="215" spans="1:7" x14ac:dyDescent="0.25">
      <c r="A215" s="79" t="s">
        <v>77</v>
      </c>
      <c r="B215" s="80">
        <v>79106.740000000005</v>
      </c>
      <c r="C215" s="79"/>
      <c r="D215" s="79"/>
      <c r="E215" s="80">
        <v>101100.67</v>
      </c>
      <c r="F215" s="97">
        <f t="shared" si="3"/>
        <v>127.80285219691771</v>
      </c>
      <c r="G215" s="81"/>
    </row>
    <row r="216" spans="1:7" x14ac:dyDescent="0.25">
      <c r="A216" s="18" t="s">
        <v>78</v>
      </c>
      <c r="B216" s="16">
        <v>79106.740000000005</v>
      </c>
      <c r="C216" s="18"/>
      <c r="D216" s="18"/>
      <c r="E216" s="16">
        <v>101100.67</v>
      </c>
      <c r="F216" s="119">
        <f t="shared" si="3"/>
        <v>127.80285219691771</v>
      </c>
      <c r="G216" s="20"/>
    </row>
    <row r="217" spans="1:7" x14ac:dyDescent="0.25">
      <c r="A217" s="18">
        <v>3133</v>
      </c>
      <c r="B217" s="18"/>
      <c r="C217" s="18"/>
      <c r="D217" s="18"/>
      <c r="E217" s="16"/>
      <c r="F217" s="119"/>
      <c r="G217" s="20"/>
    </row>
    <row r="218" spans="1:7" x14ac:dyDescent="0.25">
      <c r="A218" s="50" t="s">
        <v>80</v>
      </c>
      <c r="B218" s="51">
        <v>1680</v>
      </c>
      <c r="C218" s="51">
        <v>6000</v>
      </c>
      <c r="D218" s="51">
        <v>6000</v>
      </c>
      <c r="E218" s="51">
        <v>2751.01</v>
      </c>
      <c r="F218" s="97">
        <f t="shared" si="3"/>
        <v>163.75059523809526</v>
      </c>
      <c r="G218" s="52">
        <v>45.85</v>
      </c>
    </row>
    <row r="219" spans="1:7" x14ac:dyDescent="0.25">
      <c r="A219" s="79" t="s">
        <v>93</v>
      </c>
      <c r="B219" s="79"/>
      <c r="C219" s="79"/>
      <c r="D219" s="79"/>
      <c r="E219" s="82">
        <v>87.01</v>
      </c>
      <c r="F219" s="97"/>
      <c r="G219" s="81"/>
    </row>
    <row r="220" spans="1:7" x14ac:dyDescent="0.25">
      <c r="A220" s="18" t="s">
        <v>99</v>
      </c>
      <c r="B220" s="18"/>
      <c r="C220" s="18"/>
      <c r="D220" s="18"/>
      <c r="E220" s="17">
        <v>87.01</v>
      </c>
      <c r="F220" s="119"/>
      <c r="G220" s="20"/>
    </row>
    <row r="221" spans="1:7" x14ac:dyDescent="0.25">
      <c r="A221" s="79" t="s">
        <v>104</v>
      </c>
      <c r="B221" s="80">
        <v>1680</v>
      </c>
      <c r="C221" s="79"/>
      <c r="D221" s="79"/>
      <c r="E221" s="80">
        <v>2664</v>
      </c>
      <c r="F221" s="97">
        <f t="shared" si="3"/>
        <v>158.57142857142856</v>
      </c>
      <c r="G221" s="81"/>
    </row>
    <row r="222" spans="1:7" x14ac:dyDescent="0.25">
      <c r="A222" s="108" t="s">
        <v>108</v>
      </c>
      <c r="B222" s="109">
        <v>1680</v>
      </c>
      <c r="C222" s="108"/>
      <c r="D222" s="108"/>
      <c r="E222" s="109">
        <v>2664</v>
      </c>
      <c r="F222" s="144">
        <f t="shared" si="3"/>
        <v>158.57142857142856</v>
      </c>
      <c r="G222" s="111"/>
    </row>
    <row r="223" spans="1:7" x14ac:dyDescent="0.25">
      <c r="A223" s="26" t="s">
        <v>111</v>
      </c>
      <c r="B223" s="15"/>
      <c r="C223" s="15">
        <v>2000</v>
      </c>
      <c r="D223" s="15"/>
      <c r="E223" s="15"/>
      <c r="F223" s="15"/>
      <c r="G223" s="15"/>
    </row>
    <row r="224" spans="1:7" x14ac:dyDescent="0.25">
      <c r="A224" s="26" t="s">
        <v>112</v>
      </c>
      <c r="B224" s="15"/>
      <c r="C224" s="15"/>
      <c r="D224" s="15"/>
      <c r="E224" s="15"/>
      <c r="F224" s="15"/>
      <c r="G224" s="15"/>
    </row>
    <row r="246" spans="2:2" x14ac:dyDescent="0.25">
      <c r="B246" s="18"/>
    </row>
    <row r="247" spans="2:2" x14ac:dyDescent="0.25">
      <c r="B247" s="18"/>
    </row>
  </sheetData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24EC0-AD12-40D4-BBCE-E01270112A2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SAŽETAK-OPĆI DIO</vt:lpstr>
      <vt:lpstr>IZV. PREMA EKONOMSKOJ KLASIFIKA</vt:lpstr>
      <vt:lpstr>IZV. PREMA IZVORIMA FINANCIRANJ</vt:lpstr>
      <vt:lpstr>IZV. PREMA FUNKCIJSKOJ KLASIFIK</vt:lpstr>
      <vt:lpstr>RAČUN FINANCIRANJA</vt:lpstr>
      <vt:lpstr>POSEBNI DIO IZVJEŠTAJA</vt:lpstr>
      <vt:lpstr>List5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Tuček</dc:creator>
  <cp:lastModifiedBy>Mateja Tuček</cp:lastModifiedBy>
  <cp:lastPrinted>2025-07-16T08:37:50Z</cp:lastPrinted>
  <dcterms:created xsi:type="dcterms:W3CDTF">2025-07-14T07:10:25Z</dcterms:created>
  <dcterms:modified xsi:type="dcterms:W3CDTF">2025-07-16T08:37:52Z</dcterms:modified>
</cp:coreProperties>
</file>